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310" firstSheet="3" activeTab="6"/>
  </bookViews>
  <sheets>
    <sheet name="Демграфия-10 мес" sheetId="1" r:id="rId1"/>
    <sheet name="по класс бол-10 мес" sheetId="2" r:id="rId2"/>
    <sheet name="по класс бол-2" sheetId="5" r:id="rId3"/>
    <sheet name="по класс бол -трудосп" sheetId="3" r:id="rId4"/>
    <sheet name="по класс бол-трудосп-2" sheetId="4" r:id="rId5"/>
    <sheet name="травма-10 мес" sheetId="7" r:id="rId6"/>
    <sheet name="травмы-трудоспособ возр-10 мес" sheetId="6" r:id="rId7"/>
  </sheets>
  <externalReferences>
    <externalReference r:id="rId8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</definedNames>
  <calcPr calcId="145621"/>
</workbook>
</file>

<file path=xl/calcChain.xml><?xml version="1.0" encoding="utf-8"?>
<calcChain xmlns="http://schemas.openxmlformats.org/spreadsheetml/2006/main">
  <c r="Q17" i="5" l="1"/>
  <c r="Q15" i="5"/>
  <c r="Q9" i="5"/>
  <c r="N19" i="2"/>
  <c r="V16" i="7" l="1"/>
  <c r="U16" i="7"/>
  <c r="T16" i="7"/>
  <c r="R16" i="7"/>
  <c r="P16" i="7"/>
  <c r="N16" i="7"/>
  <c r="L16" i="7"/>
  <c r="J16" i="7"/>
  <c r="H16" i="7"/>
  <c r="F16" i="7"/>
  <c r="D16" i="7"/>
  <c r="S15" i="7"/>
  <c r="S17" i="7" s="1"/>
  <c r="Q15" i="7"/>
  <c r="R15" i="7" s="1"/>
  <c r="O15" i="7"/>
  <c r="O17" i="7" s="1"/>
  <c r="M15" i="7"/>
  <c r="N15" i="7" s="1"/>
  <c r="K15" i="7"/>
  <c r="K17" i="7" s="1"/>
  <c r="I15" i="7"/>
  <c r="J15" i="7" s="1"/>
  <c r="G15" i="7"/>
  <c r="G17" i="7" s="1"/>
  <c r="E15" i="7"/>
  <c r="F15" i="7" s="1"/>
  <c r="C15" i="7"/>
  <c r="C17" i="7" s="1"/>
  <c r="U14" i="7"/>
  <c r="V14" i="7" s="1"/>
  <c r="T14" i="7"/>
  <c r="R14" i="7"/>
  <c r="P14" i="7"/>
  <c r="N14" i="7"/>
  <c r="L14" i="7"/>
  <c r="J14" i="7"/>
  <c r="H14" i="7"/>
  <c r="F14" i="7"/>
  <c r="D14" i="7"/>
  <c r="V13" i="7"/>
  <c r="U13" i="7"/>
  <c r="T13" i="7"/>
  <c r="R13" i="7"/>
  <c r="P13" i="7"/>
  <c r="N13" i="7"/>
  <c r="L13" i="7"/>
  <c r="J13" i="7"/>
  <c r="H13" i="7"/>
  <c r="F13" i="7"/>
  <c r="D13" i="7"/>
  <c r="U12" i="7"/>
  <c r="V12" i="7" s="1"/>
  <c r="T12" i="7"/>
  <c r="R12" i="7"/>
  <c r="P12" i="7"/>
  <c r="N12" i="7"/>
  <c r="L12" i="7"/>
  <c r="J12" i="7"/>
  <c r="H12" i="7"/>
  <c r="F12" i="7"/>
  <c r="D12" i="7"/>
  <c r="V11" i="7"/>
  <c r="U11" i="7"/>
  <c r="T11" i="7"/>
  <c r="R11" i="7"/>
  <c r="P11" i="7"/>
  <c r="N11" i="7"/>
  <c r="L11" i="7"/>
  <c r="J11" i="7"/>
  <c r="H11" i="7"/>
  <c r="F11" i="7"/>
  <c r="D11" i="7"/>
  <c r="U10" i="7"/>
  <c r="V10" i="7" s="1"/>
  <c r="T10" i="7"/>
  <c r="R10" i="7"/>
  <c r="P10" i="7"/>
  <c r="N10" i="7"/>
  <c r="L10" i="7"/>
  <c r="J10" i="7"/>
  <c r="H10" i="7"/>
  <c r="F10" i="7"/>
  <c r="D10" i="7"/>
  <c r="U9" i="7"/>
  <c r="V9" i="7" s="1"/>
  <c r="T9" i="7"/>
  <c r="R9" i="7"/>
  <c r="P9" i="7"/>
  <c r="N9" i="7"/>
  <c r="L9" i="7"/>
  <c r="J9" i="7"/>
  <c r="H9" i="7"/>
  <c r="F9" i="7"/>
  <c r="D9" i="7"/>
  <c r="U8" i="7"/>
  <c r="V8" i="7" s="1"/>
  <c r="T8" i="7"/>
  <c r="R8" i="7"/>
  <c r="P8" i="7"/>
  <c r="N8" i="7"/>
  <c r="L8" i="7"/>
  <c r="J8" i="7"/>
  <c r="H8" i="7"/>
  <c r="F8" i="7"/>
  <c r="D8" i="7"/>
  <c r="V7" i="7"/>
  <c r="U7" i="7"/>
  <c r="T7" i="7"/>
  <c r="R7" i="7"/>
  <c r="P7" i="7"/>
  <c r="N7" i="7"/>
  <c r="L7" i="7"/>
  <c r="J7" i="7"/>
  <c r="H7" i="7"/>
  <c r="F7" i="7"/>
  <c r="D7" i="7"/>
  <c r="U6" i="7"/>
  <c r="V6" i="7" s="1"/>
  <c r="T6" i="7"/>
  <c r="R6" i="7"/>
  <c r="P6" i="7"/>
  <c r="N6" i="7"/>
  <c r="L6" i="7"/>
  <c r="J6" i="7"/>
  <c r="H6" i="7"/>
  <c r="F6" i="7"/>
  <c r="D6" i="7"/>
  <c r="U5" i="7"/>
  <c r="V5" i="7" s="1"/>
  <c r="T5" i="7"/>
  <c r="R5" i="7"/>
  <c r="P5" i="7"/>
  <c r="N5" i="7"/>
  <c r="L5" i="7"/>
  <c r="J5" i="7"/>
  <c r="H5" i="7"/>
  <c r="F5" i="7"/>
  <c r="D5" i="7"/>
  <c r="C16" i="6"/>
  <c r="V20" i="1"/>
  <c r="C20" i="7" l="1"/>
  <c r="D17" i="7"/>
  <c r="D20" i="7" s="1"/>
  <c r="K20" i="7"/>
  <c r="L17" i="7"/>
  <c r="L20" i="7" s="1"/>
  <c r="K18" i="7"/>
  <c r="S20" i="7"/>
  <c r="T17" i="7"/>
  <c r="T20" i="7" s="1"/>
  <c r="G20" i="7"/>
  <c r="G18" i="7"/>
  <c r="H17" i="7"/>
  <c r="H20" i="7" s="1"/>
  <c r="O20" i="7"/>
  <c r="O18" i="7"/>
  <c r="P17" i="7"/>
  <c r="P20" i="7" s="1"/>
  <c r="U15" i="7"/>
  <c r="V15" i="7" s="1"/>
  <c r="D15" i="7"/>
  <c r="H15" i="7"/>
  <c r="L15" i="7"/>
  <c r="P15" i="7"/>
  <c r="T15" i="7"/>
  <c r="E17" i="7"/>
  <c r="I17" i="7"/>
  <c r="M17" i="7"/>
  <c r="Q17" i="7"/>
  <c r="M18" i="7" l="1"/>
  <c r="M20" i="7"/>
  <c r="N17" i="7"/>
  <c r="N20" i="7" s="1"/>
  <c r="E18" i="7"/>
  <c r="E20" i="7"/>
  <c r="F17" i="7"/>
  <c r="F20" i="7" s="1"/>
  <c r="J17" i="7"/>
  <c r="J20" i="7" s="1"/>
  <c r="I18" i="7"/>
  <c r="I20" i="7"/>
  <c r="Q18" i="7"/>
  <c r="Q20" i="7"/>
  <c r="R17" i="7"/>
  <c r="R20" i="7" s="1"/>
  <c r="S18" i="7"/>
  <c r="U17" i="7"/>
  <c r="U18" i="7" l="1"/>
  <c r="V17" i="7"/>
  <c r="V20" i="7" s="1"/>
  <c r="U20" i="7"/>
</calcChain>
</file>

<file path=xl/sharedStrings.xml><?xml version="1.0" encoding="utf-8"?>
<sst xmlns="http://schemas.openxmlformats.org/spreadsheetml/2006/main" count="420" uniqueCount="182">
  <si>
    <t>Демографические показатели. Естественное  движение населения *</t>
  </si>
  <si>
    <t xml:space="preserve">     Республики Алтай за  10  месяцев  2017 год</t>
  </si>
  <si>
    <t>№ п/п</t>
  </si>
  <si>
    <t>Районы</t>
  </si>
  <si>
    <t>Населе- ние    по естественному приросту  за 10 мес-в 2017г</t>
  </si>
  <si>
    <t>Всего роди   лось живыми</t>
  </si>
  <si>
    <t xml:space="preserve">                   У М Е Р Л О </t>
  </si>
  <si>
    <t>Рож- даемость в тыс.</t>
  </si>
  <si>
    <t xml:space="preserve">   Показатели смертности</t>
  </si>
  <si>
    <t>Естест-  венный прирост            на 1000 человек</t>
  </si>
  <si>
    <t>Мате   рин    ская смерт    ность на 100 тыс. родивших   ся живыми</t>
  </si>
  <si>
    <t>Нас-е трудосп возраста на начало 2017г</t>
  </si>
  <si>
    <t>от 15- до 18 лет</t>
  </si>
  <si>
    <t>От  0    до 18 лет</t>
  </si>
  <si>
    <t>от 0 до 18 лет</t>
  </si>
  <si>
    <t>Всего</t>
  </si>
  <si>
    <t>До 1   года</t>
  </si>
  <si>
    <t>От 1г.    до 15 лет</t>
  </si>
  <si>
    <t xml:space="preserve">   Перинатал.</t>
  </si>
  <si>
    <t>От 16 до 55-60 л.</t>
  </si>
  <si>
    <t>С 55-60 и выше</t>
  </si>
  <si>
    <t>Муж- чин</t>
  </si>
  <si>
    <t>Жен- щин</t>
  </si>
  <si>
    <t>Об- щая</t>
  </si>
  <si>
    <t xml:space="preserve"> На тыс.       труд. возр. </t>
  </si>
  <si>
    <t xml:space="preserve">Мла-    ден-   чес-  кая  </t>
  </si>
  <si>
    <t>Пери- натал   ная</t>
  </si>
  <si>
    <t>Мерт-  ворождае- 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</si>
  <si>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>10. 000</t>
    </r>
    <r>
      <rPr>
        <b/>
        <sz val="10"/>
        <rFont val="Arial"/>
        <family val="2"/>
        <charset val="204"/>
      </rPr>
      <t xml:space="preserve">  детского             населения  </t>
    </r>
  </si>
  <si>
    <t>Детское  нас-е    на 01.01.  2017</t>
  </si>
  <si>
    <t xml:space="preserve">0-7 дней </t>
  </si>
  <si>
    <t>мерт.рож.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</si>
  <si>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</si>
  <si>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</si>
  <si>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</si>
  <si>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</si>
  <si>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</si>
  <si>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</si>
  <si>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</si>
  <si>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</si>
  <si>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</si>
  <si>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</si>
  <si>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</si>
  <si>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</si>
  <si>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Пок-ли смерт.на 100 тыс. нас. РА за  10 мес.</t>
    </r>
    <r>
      <rPr>
        <b/>
        <u/>
        <sz val="14"/>
        <rFont val="Times New Roman Cyr"/>
        <charset val="204"/>
      </rPr>
      <t xml:space="preserve"> 2017г</t>
    </r>
  </si>
  <si>
    <r>
      <t xml:space="preserve"> за  10 мес.</t>
    </r>
    <r>
      <rPr>
        <b/>
        <u/>
        <sz val="14"/>
        <rFont val="Times New Roman Cyr"/>
        <charset val="204"/>
      </rPr>
      <t xml:space="preserve"> 2016г</t>
    </r>
  </si>
  <si>
    <t>Динамика  2017г к 2016г  (абс ч. +, -  показ-и  в %</t>
  </si>
  <si>
    <r>
      <t>10  мес.</t>
    </r>
    <r>
      <rPr>
        <u/>
        <sz val="11"/>
        <rFont val="Times New Roman Cyr"/>
        <charset val="204"/>
      </rPr>
      <t xml:space="preserve"> 2015г</t>
    </r>
  </si>
  <si>
    <t>*коэффициент -1,201</t>
  </si>
  <si>
    <t>0 - 14л</t>
  </si>
  <si>
    <t>15-17л</t>
  </si>
  <si>
    <t>0-17л</t>
  </si>
  <si>
    <t>от 1 - 14л</t>
  </si>
  <si>
    <r>
      <t>за  10    мес-в</t>
    </r>
    <r>
      <rPr>
        <b/>
        <u/>
        <sz val="14"/>
        <rFont val="Arial"/>
        <family val="2"/>
        <charset val="204"/>
      </rPr>
      <t xml:space="preserve">    2017г</t>
    </r>
  </si>
  <si>
    <t>динамика       в   %               (2017 к 2015г)</t>
  </si>
  <si>
    <t>Население дет-е на нач-о 2017г</t>
  </si>
  <si>
    <t>за  10    мес-в   2016г</t>
  </si>
  <si>
    <t xml:space="preserve"> за 10 мес-в  2015г  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</si>
  <si>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20"/>
        <rFont val="Times New Roman Cyr"/>
        <family val="1"/>
        <charset val="204"/>
      </rPr>
      <t xml:space="preserve">  10 месяцев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2017 г.</t>
    </r>
  </si>
  <si>
    <t>( Вся возрастная группа )</t>
  </si>
  <si>
    <t xml:space="preserve">№ </t>
  </si>
  <si>
    <t>Территория</t>
  </si>
  <si>
    <t>Население по естественному прирос ту за 10 месяцев    2017 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</si>
  <si>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</si>
  <si>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</si>
  <si>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</si>
  <si>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</si>
  <si>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</si>
  <si>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</si>
  <si>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</si>
  <si>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</si>
  <si>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</si>
  <si>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</si>
  <si>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</si>
  <si>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</si>
  <si>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</si>
  <si>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период**</t>
  </si>
  <si>
    <t>Состояния воз-е в перин-м периоде***</t>
  </si>
  <si>
    <t>Врожд. аномалии деф-и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</si>
  <si>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</si>
  <si>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</si>
  <si>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</si>
  <si>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</si>
  <si>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</si>
  <si>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</si>
  <si>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</si>
  <si>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</si>
  <si>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</si>
  <si>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</si>
  <si>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</si>
  <si>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</si>
  <si>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</si>
  <si>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</si>
  <si>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</si>
  <si>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</si>
  <si>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</si>
  <si>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</si>
  <si>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</si>
  <si>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</si>
  <si>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</si>
  <si>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</si>
  <si>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</si>
  <si>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РА 10 мес. 2017г                      (в абс. чис.)</t>
  </si>
  <si>
    <t>Удельный вес</t>
  </si>
  <si>
    <t>от всех                           инф-х заб-й</t>
  </si>
  <si>
    <r>
      <t xml:space="preserve">Пок-ли смерт.  на 100 тыс. нас.    за 10 мес.   </t>
    </r>
    <r>
      <rPr>
        <b/>
        <u/>
        <sz val="13"/>
        <rFont val="Times New Roman Cyr"/>
        <family val="1"/>
        <charset val="204"/>
      </rPr>
      <t>2017г</t>
    </r>
  </si>
  <si>
    <r>
      <t xml:space="preserve">   за 10 мес.   </t>
    </r>
    <r>
      <rPr>
        <u/>
        <sz val="13"/>
        <rFont val="Times New Roman Cyr"/>
        <family val="1"/>
        <charset val="204"/>
      </rPr>
      <t>2016г</t>
    </r>
  </si>
  <si>
    <r>
      <t xml:space="preserve"> 2017 г к 2016г</t>
    </r>
    <r>
      <rPr>
        <b/>
        <u/>
        <sz val="12"/>
        <rFont val="Arial Cyr"/>
        <charset val="204"/>
      </rPr>
      <t xml:space="preserve"> в %</t>
    </r>
  </si>
  <si>
    <t>увели в 1,8 раз</t>
  </si>
  <si>
    <t>увели в 1,9 раз</t>
  </si>
  <si>
    <t>РА 10 мес. 2016г  (в абс. чис.)</t>
  </si>
  <si>
    <r>
      <t xml:space="preserve"> 10 мес   </t>
    </r>
    <r>
      <rPr>
        <u/>
        <sz val="13"/>
        <rFont val="Times New Roman Cyr"/>
        <charset val="204"/>
      </rPr>
      <t>2015г</t>
    </r>
  </si>
  <si>
    <r>
      <t>Структура смертности  т</t>
    </r>
    <r>
      <rPr>
        <b/>
        <u/>
        <sz val="16"/>
        <rFont val="Times New Roman Cyr"/>
        <family val="1"/>
        <charset val="204"/>
      </rPr>
      <t>рудоспособного</t>
    </r>
    <r>
      <rPr>
        <b/>
        <sz val="16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16"/>
        <rFont val="Times New Roman Cyr"/>
        <family val="1"/>
        <charset val="204"/>
      </rPr>
      <t xml:space="preserve">  10 месяцев   </t>
    </r>
    <r>
      <rPr>
        <b/>
        <sz val="16"/>
        <rFont val="Times New Roman Cyr"/>
        <family val="1"/>
        <charset val="204"/>
      </rPr>
      <t>2017 г.*</t>
    </r>
  </si>
  <si>
    <t>Нас-е трудо спо собного возраста на начало 2017г</t>
  </si>
  <si>
    <t>Врожд. аномалии деформации хромосом нарушен.</t>
  </si>
  <si>
    <t>Показатель смертности от туберкулеза на 100000 населения</t>
  </si>
  <si>
    <t>Республика за 10 мес. 2017г  (абс.чис.)</t>
  </si>
  <si>
    <t>от всех инфе-х заб-й</t>
  </si>
  <si>
    <r>
      <t xml:space="preserve">Пок-ли смертности на 100 тыс.  трудосп-о нас.   </t>
    </r>
    <r>
      <rPr>
        <b/>
        <u/>
        <sz val="16"/>
        <rFont val="Times New Roman Cyr"/>
        <charset val="204"/>
      </rPr>
      <t>за 10 мес 2017г</t>
    </r>
  </si>
  <si>
    <r>
      <t xml:space="preserve">                       </t>
    </r>
    <r>
      <rPr>
        <sz val="16"/>
        <rFont val="Times New Roman Cyr"/>
        <charset val="204"/>
      </rPr>
      <t>за 10 мес 2016г</t>
    </r>
  </si>
  <si>
    <t xml:space="preserve">2017г к 2016г в % </t>
  </si>
  <si>
    <t>увелич в 3,1 раз</t>
  </si>
  <si>
    <t>увелич в 2,5 раза</t>
  </si>
  <si>
    <t>за 10 мес 2016г  (абс.чис)</t>
  </si>
  <si>
    <t>Нас-е трудо спо собного возраста на начало 2016г</t>
  </si>
  <si>
    <t>от всех инфекц-х забол-й</t>
  </si>
  <si>
    <t xml:space="preserve">  10 мес 2015г</t>
  </si>
  <si>
    <t>Населе  ние по естествен            ному приросту за 10 месяцев    2017 г</t>
  </si>
  <si>
    <t>Беременность,             роды и послер-й период**</t>
  </si>
  <si>
    <t>г. Г-Алтайск</t>
  </si>
  <si>
    <t xml:space="preserve"> 10 мес 2015</t>
  </si>
  <si>
    <r>
      <t xml:space="preserve">РА </t>
    </r>
    <r>
      <rPr>
        <u/>
        <sz val="13"/>
        <rFont val="Times New Roman Cyr"/>
        <charset val="204"/>
      </rPr>
      <t>2014г</t>
    </r>
  </si>
  <si>
    <t xml:space="preserve">  за 10 мес 2016г</t>
  </si>
  <si>
    <r>
      <t xml:space="preserve">Смертность  </t>
    </r>
    <r>
      <rPr>
        <b/>
        <u/>
        <sz val="16"/>
        <color rgb="FF800000"/>
        <rFont val="Arial Cyr"/>
        <charset val="204"/>
      </rPr>
      <t xml:space="preserve">трудоспособного </t>
    </r>
    <r>
      <rPr>
        <b/>
        <sz val="16"/>
        <color rgb="FF000000"/>
        <rFont val="Arial Cyr1"/>
        <charset val="204"/>
      </rPr>
      <t xml:space="preserve"> населения  от  </t>
    </r>
    <r>
      <rPr>
        <b/>
        <i/>
        <sz val="16"/>
        <color rgb="FF000000"/>
        <rFont val="Arial Cyr"/>
        <charset val="204"/>
      </rPr>
      <t>травм,  отравлений  и  несчастных  случаев</t>
    </r>
    <r>
      <rPr>
        <b/>
        <sz val="16"/>
        <color rgb="FF000000"/>
        <rFont val="Arial Cyr1"/>
        <charset val="204"/>
      </rPr>
      <t xml:space="preserve">     за</t>
    </r>
    <r>
      <rPr>
        <b/>
        <sz val="20"/>
        <color rgb="FF000000"/>
        <rFont val="Arial Cyr"/>
        <charset val="204"/>
      </rPr>
      <t xml:space="preserve"> 10 месяцев</t>
    </r>
    <r>
      <rPr>
        <b/>
        <sz val="16"/>
        <color rgb="FF000000"/>
        <rFont val="Arial Cyr1"/>
        <charset val="204"/>
      </rPr>
      <t xml:space="preserve">    2017 года                               </t>
    </r>
  </si>
  <si>
    <t>Наименование территории</t>
  </si>
  <si>
    <t>Население    (на 01.01.   2017г)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</si>
  <si>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</si>
  <si>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</si>
  <si>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</si>
  <si>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</si>
  <si>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</si>
  <si>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</si>
  <si>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</si>
  <si>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</si>
  <si>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</si>
  <si>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</si>
  <si>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</si>
  <si>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</si>
  <si>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</si>
  <si>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</si>
  <si>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</si>
  <si>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</si>
  <si>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</si>
  <si>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</si>
  <si>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</si>
  <si>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</si>
  <si>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</si>
  <si>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</si>
  <si>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</si>
  <si>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</si>
  <si>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Всего за </t>
    </r>
    <r>
      <rPr>
        <b/>
        <u/>
        <sz val="12"/>
        <color rgb="FF000000"/>
        <rFont val="Arial Cyr"/>
        <charset val="204"/>
      </rPr>
      <t>10 мес. 2017г</t>
    </r>
  </si>
  <si>
    <t>Удельный вес от всех травм</t>
  </si>
  <si>
    <r>
      <t xml:space="preserve">от всех </t>
    </r>
    <r>
      <rPr>
        <u/>
        <sz val="10"/>
        <color rgb="FF000000"/>
        <rFont val="Arial Cyr"/>
        <charset val="204"/>
      </rPr>
      <t>тран-х</t>
    </r>
    <r>
      <rPr>
        <sz val="10"/>
        <color rgb="FF000000"/>
        <rFont val="Arial Cyr"/>
        <charset val="204"/>
      </rPr>
      <t xml:space="preserve"> н.с.</t>
    </r>
  </si>
  <si>
    <r>
      <t xml:space="preserve">от всех </t>
    </r>
    <r>
      <rPr>
        <b/>
        <u/>
        <sz val="10"/>
        <color rgb="FF000000"/>
        <rFont val="Arial Cyr"/>
        <charset val="204"/>
      </rPr>
      <t>отр-й</t>
    </r>
  </si>
  <si>
    <r>
      <t xml:space="preserve">за </t>
    </r>
    <r>
      <rPr>
        <u/>
        <sz val="12"/>
        <color rgb="FF000000"/>
        <rFont val="Arial Cyr"/>
        <charset val="204"/>
      </rPr>
      <t>10 мес. 2016г</t>
    </r>
  </si>
  <si>
    <t>2017г к 2016г.  абс.чис.  +, -       показ-и  в %</t>
  </si>
  <si>
    <r>
      <t xml:space="preserve"> </t>
    </r>
    <r>
      <rPr>
        <u/>
        <sz val="12"/>
        <color rgb="FF000000"/>
        <rFont val="Arial Cyr"/>
        <charset val="204"/>
      </rPr>
      <t>10 мес. 2015г</t>
    </r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</si>
  <si>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 населения от </t>
    </r>
    <r>
      <rPr>
        <b/>
        <i/>
        <sz val="16"/>
        <color rgb="FF000000"/>
        <rFont val="Arial Cyr"/>
        <charset val="204"/>
      </rPr>
      <t>травм, отравлений и несчастных случаев</t>
    </r>
    <r>
      <rPr>
        <b/>
        <sz val="16"/>
        <color rgb="FF000000"/>
        <rFont val="Arial Cyr1"/>
        <charset val="204"/>
      </rPr>
      <t xml:space="preserve">                                                                                                                       за</t>
    </r>
    <r>
      <rPr>
        <b/>
        <sz val="20"/>
        <color rgb="FF000000"/>
        <rFont val="Arial Cyr"/>
        <charset val="204"/>
      </rPr>
      <t xml:space="preserve"> 10  месяцев</t>
    </r>
    <r>
      <rPr>
        <b/>
        <sz val="16"/>
        <color rgb="FF000000"/>
        <rFont val="Arial Cyr1"/>
        <charset val="204"/>
      </rPr>
      <t xml:space="preserve">    2017 года                               </t>
    </r>
  </si>
  <si>
    <t>Нас-е по естест-у приросту за 10 мес    2017 г</t>
  </si>
  <si>
    <r>
      <t xml:space="preserve"> за  10  месяцев  </t>
    </r>
    <r>
      <rPr>
        <u/>
        <sz val="11"/>
        <color rgb="FF000000"/>
        <rFont val="Arial Cyr"/>
        <charset val="204"/>
      </rPr>
      <t xml:space="preserve"> </t>
    </r>
    <r>
      <rPr>
        <b/>
        <u/>
        <sz val="12"/>
        <color rgb="FF000000"/>
        <rFont val="Arial Cyr"/>
        <charset val="204"/>
      </rPr>
      <t xml:space="preserve"> 2017г.</t>
    </r>
  </si>
  <si>
    <r>
      <t xml:space="preserve">от всех </t>
    </r>
    <r>
      <rPr>
        <u/>
        <sz val="10"/>
        <color rgb="FF000000"/>
        <rFont val="Arial Cyr"/>
        <charset val="204"/>
      </rPr>
      <t>трансп-х</t>
    </r>
    <r>
      <rPr>
        <sz val="10"/>
        <color rgb="FF000000"/>
        <rFont val="Arial Cyr"/>
        <charset val="204"/>
      </rPr>
      <t xml:space="preserve"> н.с.</t>
    </r>
  </si>
  <si>
    <r>
      <t xml:space="preserve">от всех </t>
    </r>
    <r>
      <rPr>
        <b/>
        <u/>
        <sz val="10"/>
        <color rgb="FF000000"/>
        <rFont val="Arial Cyr"/>
        <charset val="204"/>
      </rPr>
      <t>отравлений</t>
    </r>
  </si>
  <si>
    <r>
      <t xml:space="preserve"> за  10  месяцев  </t>
    </r>
    <r>
      <rPr>
        <u/>
        <sz val="11"/>
        <color rgb="FF000000"/>
        <rFont val="Arial Cyr"/>
        <charset val="204"/>
      </rPr>
      <t xml:space="preserve"> </t>
    </r>
    <r>
      <rPr>
        <u/>
        <sz val="12"/>
        <color rgb="FF000000"/>
        <rFont val="Arial Cyr"/>
        <charset val="204"/>
      </rPr>
      <t xml:space="preserve"> 2016г.</t>
    </r>
  </si>
  <si>
    <t>2017г к 2016г. абс.чис.  +, -,      показ-и  в %</t>
  </si>
  <si>
    <r>
      <t xml:space="preserve">   10  месяцев  </t>
    </r>
    <r>
      <rPr>
        <u/>
        <sz val="11"/>
        <color rgb="FF000000"/>
        <rFont val="Arial Cyr"/>
        <charset val="204"/>
      </rPr>
      <t xml:space="preserve"> </t>
    </r>
    <r>
      <rPr>
        <u/>
        <sz val="12"/>
        <color rgb="FF000000"/>
        <rFont val="Arial Cyr"/>
        <charset val="204"/>
      </rPr>
      <t xml:space="preserve"> 2015г.</t>
    </r>
  </si>
  <si>
    <r>
      <t xml:space="preserve">  10  месяцев  </t>
    </r>
    <r>
      <rPr>
        <u/>
        <sz val="11"/>
        <color rgb="FF000000"/>
        <rFont val="Arial Cyr"/>
        <charset val="204"/>
      </rPr>
      <t xml:space="preserve"> </t>
    </r>
    <r>
      <rPr>
        <u/>
        <sz val="12"/>
        <color rgb="FF000000"/>
        <rFont val="Arial Cyr"/>
        <charset val="204"/>
      </rPr>
      <t xml:space="preserve"> 2014г.</t>
    </r>
  </si>
  <si>
    <r>
      <t xml:space="preserve">Падения    </t>
    </r>
    <r>
      <rPr>
        <b/>
        <sz val="9"/>
        <color rgb="FF000000"/>
        <rFont val="Arial Cyr1"/>
        <charset val="204"/>
      </rPr>
      <t>W00-W19</t>
    </r>
  </si>
  <si>
    <r>
      <rPr>
        <b/>
        <sz val="18"/>
        <rFont val="Arial"/>
        <family val="2"/>
        <charset val="204"/>
      </rPr>
      <t xml:space="preserve">Смертность   детская </t>
    </r>
    <r>
      <rPr>
        <b/>
        <sz val="13"/>
        <rFont val="Arial"/>
        <family val="2"/>
        <charset val="204"/>
      </rPr>
      <t xml:space="preserve">   (на </t>
    </r>
    <r>
      <rPr>
        <b/>
        <u/>
        <sz val="13"/>
        <rFont val="Arial"/>
        <family val="2"/>
        <charset val="204"/>
      </rPr>
      <t>10 000</t>
    </r>
    <r>
      <rPr>
        <b/>
        <sz val="13"/>
        <rFont val="Arial"/>
        <family val="2"/>
        <charset val="204"/>
      </rPr>
      <t xml:space="preserve"> соответствующего нас-я)</t>
    </r>
  </si>
  <si>
    <t>**</t>
  </si>
  <si>
    <t>материнская смертность на 100 тыс. родившихся живыми</t>
  </si>
  <si>
    <t>***</t>
  </si>
  <si>
    <t>Состояния возникающие в перинатальном периоде на 100тыс. родившихся живыми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</si>
</sst>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0.0%"/>
    <numFmt numFmtId="167" formatCode="#"/>
    <numFmt numFmtId="168" formatCode="#.0"/>
    <numFmt numFmtId="169" formatCode="#.00"/>
  </numFmts>
  <fonts count="10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3"/>
      <name val="Times New Roman Cyr"/>
      <family val="1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1"/>
      <name val="Arial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b/>
      <u/>
      <sz val="10"/>
      <name val="Times New Roman Cyr"/>
      <family val="1"/>
      <charset val="204"/>
    </font>
    <font>
      <b/>
      <u/>
      <sz val="14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u/>
      <sz val="11"/>
      <name val="Times New Roman Cyr"/>
      <charset val="204"/>
    </font>
    <font>
      <sz val="11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b/>
      <sz val="13"/>
      <name val="Arial"/>
      <family val="2"/>
      <charset val="204"/>
    </font>
    <font>
      <b/>
      <sz val="18"/>
      <name val="Arial"/>
      <family val="2"/>
      <charset val="204"/>
    </font>
    <font>
      <b/>
      <u/>
      <sz val="13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7.5"/>
      <name val="Arial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i/>
      <sz val="20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3"/>
      <name val="Times New Roman Cyr"/>
      <family val="1"/>
      <charset val="204"/>
    </font>
    <font>
      <sz val="12"/>
      <name val="Times New Roman Cyr"/>
      <family val="1"/>
      <charset val="204"/>
    </font>
    <font>
      <u/>
      <sz val="13"/>
      <name val="Times New Roman Cyr"/>
      <family val="1"/>
      <charset val="204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b/>
      <u/>
      <sz val="12"/>
      <name val="Arial Cyr"/>
      <charset val="204"/>
    </font>
    <font>
      <sz val="12"/>
      <name val="Times New Roman Cyr"/>
      <charset val="204"/>
    </font>
    <font>
      <u/>
      <sz val="13"/>
      <name val="Times New Roman Cyr"/>
      <charset val="204"/>
    </font>
    <font>
      <sz val="11"/>
      <name val="Times New Roman Cyr"/>
      <charset val="204"/>
    </font>
    <font>
      <b/>
      <u/>
      <sz val="10"/>
      <name val="Arial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sz val="11"/>
      <name val="Arial Cyr"/>
      <family val="2"/>
      <charset val="204"/>
    </font>
    <font>
      <b/>
      <u/>
      <sz val="9"/>
      <name val="Arial Cyr"/>
      <charset val="204"/>
    </font>
    <font>
      <b/>
      <u/>
      <sz val="8"/>
      <name val="Times New Roman Cyr"/>
      <family val="1"/>
      <charset val="204"/>
    </font>
    <font>
      <b/>
      <u/>
      <sz val="16"/>
      <name val="Times New Roman Cyr"/>
      <charset val="204"/>
    </font>
    <font>
      <u/>
      <sz val="11"/>
      <name val="Arial Cyr"/>
      <family val="2"/>
      <charset val="204"/>
    </font>
    <font>
      <sz val="16"/>
      <name val="Times New Roman Cyr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u/>
      <sz val="9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Times New Roman Cyr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rgb="FF000000"/>
      <name val="Arial Cyr"/>
      <family val="2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u/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 Cyr"/>
      <family val="1"/>
      <charset val="204"/>
    </font>
    <font>
      <b/>
      <u/>
      <sz val="12"/>
      <color rgb="FF000000"/>
      <name val="Arial Cyr"/>
      <charset val="204"/>
    </font>
    <font>
      <b/>
      <sz val="11"/>
      <color rgb="FF000000"/>
      <name val="Times New Roman Cyr"/>
      <charset val="204"/>
    </font>
    <font>
      <b/>
      <sz val="10"/>
      <color rgb="FF000000"/>
      <name val="Times New Roman Cyr"/>
      <charset val="204"/>
    </font>
    <font>
      <sz val="11"/>
      <color rgb="FF000000"/>
      <name val="Arial Cyr"/>
      <charset val="204"/>
    </font>
    <font>
      <sz val="9"/>
      <color rgb="FF000000"/>
      <name val="Arial Cyr"/>
      <charset val="204"/>
    </font>
    <font>
      <u/>
      <sz val="10"/>
      <color rgb="FF000000"/>
      <name val="Arial Cyr"/>
      <charset val="204"/>
    </font>
    <font>
      <b/>
      <u/>
      <sz val="10"/>
      <color rgb="FF000000"/>
      <name val="Arial Cyr"/>
      <charset val="204"/>
    </font>
    <font>
      <u/>
      <sz val="12"/>
      <color rgb="FF000000"/>
      <name val="Arial Cyr"/>
      <charset val="204"/>
    </font>
    <font>
      <sz val="12"/>
      <color rgb="FF000000"/>
      <name val="Times New Roman Cyr"/>
      <family val="1"/>
      <charset val="204"/>
    </font>
    <font>
      <b/>
      <sz val="9"/>
      <name val="Arial Cyr"/>
      <charset val="204"/>
    </font>
    <font>
      <b/>
      <i/>
      <u/>
      <sz val="16"/>
      <color rgb="FF000000"/>
      <name val="Arial Cyr"/>
      <charset val="204"/>
    </font>
    <font>
      <sz val="11"/>
      <color rgb="FFFF0000"/>
      <name val="Arial Cyr1"/>
      <charset val="204"/>
    </font>
    <font>
      <u/>
      <sz val="11"/>
      <color rgb="FF000000"/>
      <name val="Arial Cyr"/>
      <charset val="204"/>
    </font>
    <font>
      <sz val="12"/>
      <color rgb="FF000000"/>
      <name val="Arial Cyr1"/>
      <charset val="204"/>
    </font>
    <font>
      <u/>
      <sz val="12"/>
      <color rgb="FF000000"/>
      <name val="Arial Cyr1"/>
      <charset val="204"/>
    </font>
    <font>
      <sz val="11"/>
      <name val="Arial Cyr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99"/>
      </patternFill>
    </fill>
  </fills>
  <borders count="7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43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12" fillId="0" borderId="0"/>
    <xf numFmtId="0" fontId="35" fillId="5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7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2" fillId="0" borderId="0"/>
    <xf numFmtId="0" fontId="37" fillId="0" borderId="0"/>
    <xf numFmtId="0" fontId="1" fillId="0" borderId="0"/>
    <xf numFmtId="0" fontId="38" fillId="0" borderId="0"/>
    <xf numFmtId="0" fontId="4" fillId="0" borderId="0"/>
    <xf numFmtId="0" fontId="37" fillId="0" borderId="0"/>
    <xf numFmtId="165" fontId="18" fillId="0" borderId="0" applyFill="0" applyBorder="0" applyAlignment="0" applyProtection="0"/>
    <xf numFmtId="0" fontId="37" fillId="0" borderId="0"/>
    <xf numFmtId="9" fontId="37" fillId="0" borderId="0" applyFill="0" applyBorder="0" applyAlignment="0" applyProtection="0"/>
    <xf numFmtId="0" fontId="37" fillId="0" borderId="0"/>
    <xf numFmtId="0" fontId="74" fillId="0" borderId="0" applyNumberFormat="0" applyBorder="0" applyProtection="0"/>
  </cellStyleXfs>
  <cellXfs count="521">
    <xf numFmtId="0" fontId="0" fillId="0" borderId="0" xfId="0"/>
    <xf numFmtId="0" fontId="3" fillId="2" borderId="0" xfId="2" applyFont="1" applyFill="1" applyBorder="1" applyAlignment="1" applyProtection="1">
      <alignment horizontal="center"/>
    </xf>
    <xf numFmtId="0" fontId="7" fillId="2" borderId="6" xfId="2" applyFont="1" applyFill="1" applyBorder="1" applyAlignment="1" applyProtection="1">
      <alignment vertic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 wrapText="1"/>
    </xf>
    <xf numFmtId="0" fontId="15" fillId="2" borderId="15" xfId="2" applyFont="1" applyFill="1" applyBorder="1" applyAlignment="1" applyProtection="1">
      <alignment horizontal="center" vertical="center"/>
    </xf>
    <xf numFmtId="0" fontId="6" fillId="2" borderId="10" xfId="2" applyFont="1" applyFill="1" applyBorder="1" applyAlignment="1" applyProtection="1">
      <alignment horizontal="left" vertical="center"/>
    </xf>
    <xf numFmtId="1" fontId="16" fillId="0" borderId="6" xfId="4" applyNumberFormat="1" applyFont="1" applyBorder="1" applyAlignment="1">
      <alignment horizontal="center"/>
    </xf>
    <xf numFmtId="0" fontId="5" fillId="3" borderId="15" xfId="2" applyFont="1" applyFill="1" applyBorder="1" applyAlignment="1" applyProtection="1">
      <alignment horizontal="center" vertical="center"/>
    </xf>
    <xf numFmtId="0" fontId="5" fillId="0" borderId="15" xfId="2" applyFont="1" applyFill="1" applyBorder="1" applyAlignment="1" applyProtection="1">
      <alignment horizontal="center" vertical="center"/>
    </xf>
    <xf numFmtId="165" fontId="5" fillId="4" borderId="15" xfId="2" applyNumberFormat="1" applyFont="1" applyFill="1" applyBorder="1" applyAlignment="1" applyProtection="1">
      <alignment horizontal="center" vertical="center"/>
    </xf>
    <xf numFmtId="165" fontId="5" fillId="4" borderId="6" xfId="2" applyNumberFormat="1" applyFont="1" applyFill="1" applyBorder="1" applyAlignment="1" applyProtection="1">
      <alignment horizontal="center" vertical="center"/>
    </xf>
    <xf numFmtId="165" fontId="5" fillId="4" borderId="10" xfId="2" applyNumberFormat="1" applyFont="1" applyFill="1" applyBorder="1" applyAlignment="1" applyProtection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6" xfId="2" applyFont="1" applyBorder="1" applyAlignment="1">
      <alignment horizontal="center"/>
    </xf>
    <xf numFmtId="165" fontId="13" fillId="0" borderId="9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19" fillId="0" borderId="6" xfId="0" applyNumberFormat="1" applyFont="1" applyFill="1" applyBorder="1" applyAlignment="1" applyProtection="1">
      <alignment horizontal="center" vertical="center"/>
    </xf>
    <xf numFmtId="165" fontId="19" fillId="4" borderId="6" xfId="2" applyNumberFormat="1" applyFont="1" applyFill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left" vertical="center"/>
    </xf>
    <xf numFmtId="0" fontId="6" fillId="6" borderId="10" xfId="2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 applyProtection="1">
      <alignment horizontal="center" vertical="center"/>
    </xf>
    <xf numFmtId="165" fontId="5" fillId="6" borderId="6" xfId="2" applyNumberFormat="1" applyFont="1" applyFill="1" applyBorder="1" applyAlignment="1" applyProtection="1">
      <alignment horizontal="center" vertical="center"/>
    </xf>
    <xf numFmtId="165" fontId="5" fillId="3" borderId="6" xfId="2" applyNumberFormat="1" applyFont="1" applyFill="1" applyBorder="1" applyAlignment="1" applyProtection="1">
      <alignment horizontal="center" vertical="center"/>
    </xf>
    <xf numFmtId="165" fontId="5" fillId="3" borderId="10" xfId="2" applyNumberFormat="1" applyFont="1" applyFill="1" applyBorder="1" applyAlignment="1" applyProtection="1">
      <alignment horizontal="center" vertical="center"/>
    </xf>
    <xf numFmtId="165" fontId="19" fillId="7" borderId="6" xfId="0" applyNumberFormat="1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0" fontId="5" fillId="3" borderId="6" xfId="2" applyFont="1" applyFill="1" applyBorder="1" applyAlignment="1" applyProtection="1">
      <alignment horizontal="center" vertical="center"/>
    </xf>
    <xf numFmtId="165" fontId="13" fillId="7" borderId="9" xfId="2" applyNumberFormat="1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6" fillId="0" borderId="10" xfId="2" applyFont="1" applyBorder="1" applyAlignment="1" applyProtection="1">
      <alignment horizontal="left" vertical="center" wrapText="1"/>
    </xf>
    <xf numFmtId="1" fontId="16" fillId="0" borderId="6" xfId="4" applyNumberFormat="1" applyFont="1" applyBorder="1" applyAlignment="1">
      <alignment horizontal="center" vertical="center"/>
    </xf>
    <xf numFmtId="165" fontId="5" fillId="0" borderId="15" xfId="2" applyNumberFormat="1" applyFont="1" applyFill="1" applyBorder="1" applyAlignment="1" applyProtection="1">
      <alignment horizontal="center" vertical="center"/>
    </xf>
    <xf numFmtId="165" fontId="5" fillId="0" borderId="6" xfId="2" applyNumberFormat="1" applyFont="1" applyFill="1" applyBorder="1" applyAlignment="1" applyProtection="1">
      <alignment horizontal="center" vertical="center"/>
    </xf>
    <xf numFmtId="165" fontId="5" fillId="0" borderId="10" xfId="2" applyNumberFormat="1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1" fontId="8" fillId="6" borderId="17" xfId="2" applyNumberFormat="1" applyFont="1" applyFill="1" applyBorder="1" applyAlignment="1" applyProtection="1">
      <alignment horizontal="center" vertical="center"/>
    </xf>
    <xf numFmtId="0" fontId="19" fillId="6" borderId="17" xfId="2" applyFont="1" applyFill="1" applyBorder="1" applyAlignment="1" applyProtection="1">
      <alignment horizontal="center" vertical="center"/>
    </xf>
    <xf numFmtId="0" fontId="5" fillId="6" borderId="17" xfId="2" applyFont="1" applyFill="1" applyBorder="1" applyAlignment="1" applyProtection="1">
      <alignment horizontal="center" vertical="center"/>
    </xf>
    <xf numFmtId="2" fontId="5" fillId="7" borderId="6" xfId="2" applyNumberFormat="1" applyFont="1" applyFill="1" applyBorder="1" applyAlignment="1" applyProtection="1">
      <alignment horizontal="center" vertical="center"/>
    </xf>
    <xf numFmtId="165" fontId="5" fillId="7" borderId="6" xfId="2" applyNumberFormat="1" applyFont="1" applyFill="1" applyBorder="1" applyAlignment="1" applyProtection="1">
      <alignment horizontal="center" vertical="center"/>
    </xf>
    <xf numFmtId="165" fontId="5" fillId="9" borderId="10" xfId="2" applyNumberFormat="1" applyFont="1" applyFill="1" applyBorder="1" applyAlignment="1" applyProtection="1">
      <alignment horizontal="center" vertical="center"/>
    </xf>
    <xf numFmtId="0" fontId="21" fillId="6" borderId="6" xfId="2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1" fontId="8" fillId="0" borderId="17" xfId="2" applyNumberFormat="1" applyFont="1" applyFill="1" applyBorder="1" applyAlignment="1" applyProtection="1">
      <alignment horizontal="center" vertical="center"/>
    </xf>
    <xf numFmtId="0" fontId="19" fillId="0" borderId="17" xfId="2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165" fontId="5" fillId="0" borderId="19" xfId="2" applyNumberFormat="1" applyFont="1" applyFill="1" applyBorder="1" applyAlignment="1" applyProtection="1">
      <alignment horizontal="center" vertical="center"/>
    </xf>
    <xf numFmtId="165" fontId="5" fillId="0" borderId="20" xfId="2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165" fontId="13" fillId="0" borderId="12" xfId="2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/>
    <xf numFmtId="1" fontId="13" fillId="0" borderId="19" xfId="2" applyNumberFormat="1" applyFont="1" applyFill="1" applyBorder="1" applyAlignment="1">
      <alignment horizontal="center" vertical="center"/>
    </xf>
    <xf numFmtId="166" fontId="13" fillId="0" borderId="19" xfId="5" applyNumberFormat="1" applyFont="1" applyFill="1" applyBorder="1" applyAlignment="1">
      <alignment horizontal="center" vertical="center"/>
    </xf>
    <xf numFmtId="166" fontId="13" fillId="0" borderId="20" xfId="5" applyNumberFormat="1" applyFont="1" applyFill="1" applyBorder="1" applyAlignment="1">
      <alignment horizontal="center" vertical="center"/>
    </xf>
    <xf numFmtId="166" fontId="13" fillId="0" borderId="9" xfId="5" applyNumberFormat="1" applyFont="1" applyFill="1" applyBorder="1" applyAlignment="1">
      <alignment horizontal="center" vertical="center"/>
    </xf>
    <xf numFmtId="1" fontId="13" fillId="0" borderId="9" xfId="2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 applyProtection="1">
      <alignment horizontal="center" vertical="center"/>
    </xf>
    <xf numFmtId="168" fontId="22" fillId="0" borderId="6" xfId="0" applyNumberFormat="1" applyFont="1" applyFill="1" applyBorder="1" applyAlignment="1" applyProtection="1">
      <alignment horizontal="center" vertical="center"/>
    </xf>
    <xf numFmtId="168" fontId="22" fillId="0" borderId="10" xfId="0" applyNumberFormat="1" applyFont="1" applyFill="1" applyBorder="1" applyAlignment="1" applyProtection="1">
      <alignment horizontal="center" vertical="center"/>
    </xf>
    <xf numFmtId="168" fontId="22" fillId="0" borderId="9" xfId="0" applyNumberFormat="1" applyFont="1" applyFill="1" applyBorder="1" applyAlignment="1" applyProtection="1">
      <alignment horizontal="center" vertical="center"/>
    </xf>
    <xf numFmtId="167" fontId="22" fillId="0" borderId="9" xfId="0" applyNumberFormat="1" applyFont="1" applyFill="1" applyBorder="1" applyAlignment="1" applyProtection="1">
      <alignment horizontal="center" vertical="center"/>
    </xf>
    <xf numFmtId="0" fontId="22" fillId="0" borderId="9" xfId="2" applyFont="1" applyFill="1" applyBorder="1" applyAlignment="1" applyProtection="1">
      <alignment horizontal="center" vertical="center"/>
    </xf>
    <xf numFmtId="0" fontId="15" fillId="0" borderId="9" xfId="2" applyFont="1" applyFill="1" applyBorder="1" applyAlignment="1" applyProtection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25" fillId="0" borderId="0" xfId="2" applyFont="1" applyFill="1" applyBorder="1" applyAlignment="1" applyProtection="1">
      <alignment horizontal="center" vertical="center"/>
    </xf>
    <xf numFmtId="165" fontId="25" fillId="0" borderId="0" xfId="2" applyNumberFormat="1" applyFont="1" applyFill="1" applyBorder="1" applyAlignment="1" applyProtection="1">
      <alignment horizontal="center" vertical="center"/>
    </xf>
    <xf numFmtId="0" fontId="2" fillId="0" borderId="0" xfId="2"/>
    <xf numFmtId="0" fontId="4" fillId="0" borderId="0" xfId="2" applyFont="1" applyBorder="1" applyAlignment="1">
      <alignment horizontal="right"/>
    </xf>
    <xf numFmtId="0" fontId="5" fillId="0" borderId="0" xfId="2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2" fillId="0" borderId="0" xfId="2" applyBorder="1"/>
    <xf numFmtId="165" fontId="5" fillId="0" borderId="26" xfId="2" applyNumberFormat="1" applyFont="1" applyFill="1" applyBorder="1" applyAlignment="1" applyProtection="1">
      <alignment horizontal="center" vertical="center"/>
    </xf>
    <xf numFmtId="165" fontId="5" fillId="0" borderId="27" xfId="2" applyNumberFormat="1" applyFont="1" applyFill="1" applyBorder="1" applyAlignment="1" applyProtection="1">
      <alignment horizontal="center" vertical="center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 wrapText="1"/>
    </xf>
    <xf numFmtId="165" fontId="11" fillId="7" borderId="9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9" fontId="13" fillId="0" borderId="9" xfId="5" applyFont="1" applyFill="1" applyBorder="1" applyAlignment="1">
      <alignment horizontal="center" vertical="center"/>
    </xf>
    <xf numFmtId="9" fontId="4" fillId="0" borderId="0" xfId="5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 wrapText="1"/>
    </xf>
    <xf numFmtId="0" fontId="2" fillId="0" borderId="0" xfId="2" applyBorder="1" applyAlignment="1">
      <alignment horizontal="center"/>
    </xf>
    <xf numFmtId="0" fontId="2" fillId="0" borderId="0" xfId="2" applyFill="1" applyBorder="1"/>
    <xf numFmtId="0" fontId="33" fillId="0" borderId="0" xfId="6" applyFont="1" applyBorder="1" applyAlignment="1">
      <alignment horizontal="right" vertical="top" wrapText="1"/>
    </xf>
    <xf numFmtId="165" fontId="33" fillId="0" borderId="0" xfId="6" applyNumberFormat="1" applyFont="1" applyBorder="1" applyAlignment="1">
      <alignment horizontal="right" wrapText="1"/>
    </xf>
    <xf numFmtId="0" fontId="34" fillId="0" borderId="0" xfId="2" applyFont="1"/>
    <xf numFmtId="0" fontId="11" fillId="0" borderId="0" xfId="6" applyFont="1" applyFill="1" applyBorder="1" applyAlignment="1">
      <alignment horizontal="left" vertical="top"/>
    </xf>
    <xf numFmtId="0" fontId="37" fillId="0" borderId="0" xfId="39"/>
    <xf numFmtId="0" fontId="17" fillId="2" borderId="5" xfId="39" applyFont="1" applyFill="1" applyBorder="1" applyAlignment="1" applyProtection="1">
      <alignment horizontal="center" vertical="center" textRotation="90" wrapText="1"/>
    </xf>
    <xf numFmtId="0" fontId="43" fillId="2" borderId="5" xfId="39" applyFont="1" applyFill="1" applyBorder="1" applyAlignment="1" applyProtection="1">
      <alignment horizontal="center" vertical="center" textRotation="90" wrapText="1"/>
    </xf>
    <xf numFmtId="0" fontId="17" fillId="2" borderId="4" xfId="39" applyFont="1" applyFill="1" applyBorder="1" applyAlignment="1" applyProtection="1">
      <alignment horizontal="center" vertical="center" textRotation="90" wrapText="1"/>
    </xf>
    <xf numFmtId="0" fontId="17" fillId="2" borderId="3" xfId="39" applyFont="1" applyFill="1" applyBorder="1" applyAlignment="1" applyProtection="1">
      <alignment horizontal="center" vertical="center" textRotation="90" wrapText="1"/>
    </xf>
    <xf numFmtId="0" fontId="17" fillId="2" borderId="9" xfId="39" applyFont="1" applyFill="1" applyBorder="1" applyAlignment="1" applyProtection="1">
      <alignment horizontal="center" vertical="center" textRotation="90" wrapText="1"/>
    </xf>
    <xf numFmtId="0" fontId="17" fillId="2" borderId="6" xfId="39" applyFont="1" applyFill="1" applyBorder="1" applyAlignment="1" applyProtection="1">
      <alignment horizontal="center" vertical="center" wrapText="1"/>
    </xf>
    <xf numFmtId="0" fontId="17" fillId="4" borderId="6" xfId="39" applyFont="1" applyFill="1" applyBorder="1" applyAlignment="1" applyProtection="1">
      <alignment horizontal="center" vertical="center" wrapText="1"/>
    </xf>
    <xf numFmtId="0" fontId="17" fillId="2" borderId="10" xfId="39" applyFont="1" applyFill="1" applyBorder="1" applyAlignment="1" applyProtection="1">
      <alignment horizontal="center" vertical="center" wrapText="1"/>
    </xf>
    <xf numFmtId="0" fontId="17" fillId="2" borderId="31" xfId="39" applyFont="1" applyFill="1" applyBorder="1" applyAlignment="1" applyProtection="1">
      <alignment horizontal="center" vertical="center" wrapText="1"/>
    </xf>
    <xf numFmtId="0" fontId="44" fillId="2" borderId="9" xfId="39" applyFont="1" applyFill="1" applyBorder="1" applyAlignment="1" applyProtection="1">
      <alignment horizontal="center" vertical="center" wrapText="1"/>
    </xf>
    <xf numFmtId="0" fontId="8" fillId="2" borderId="31" xfId="39" applyFont="1" applyFill="1" applyBorder="1" applyAlignment="1" applyProtection="1">
      <alignment horizontal="center" vertical="center"/>
    </xf>
    <xf numFmtId="0" fontId="8" fillId="2" borderId="10" xfId="39" applyFont="1" applyFill="1" applyBorder="1" applyAlignment="1" applyProtection="1">
      <alignment horizontal="left" vertical="center"/>
    </xf>
    <xf numFmtId="1" fontId="16" fillId="0" borderId="6" xfId="36" applyNumberFormat="1" applyFont="1" applyBorder="1" applyAlignment="1">
      <alignment horizontal="center"/>
    </xf>
    <xf numFmtId="0" fontId="8" fillId="4" borderId="32" xfId="39" applyFont="1" applyFill="1" applyBorder="1" applyAlignment="1" applyProtection="1">
      <alignment horizontal="center" vertical="center"/>
    </xf>
    <xf numFmtId="1" fontId="45" fillId="0" borderId="6" xfId="39" applyNumberFormat="1" applyFont="1" applyBorder="1" applyAlignment="1">
      <alignment horizontal="center" vertical="center"/>
    </xf>
    <xf numFmtId="0" fontId="8" fillId="2" borderId="33" xfId="39" applyFont="1" applyFill="1" applyBorder="1" applyAlignment="1" applyProtection="1">
      <alignment horizontal="center" vertical="center"/>
    </xf>
    <xf numFmtId="0" fontId="8" fillId="2" borderId="34" xfId="39" applyFont="1" applyFill="1" applyBorder="1" applyAlignment="1" applyProtection="1">
      <alignment horizontal="center" vertical="center"/>
    </xf>
    <xf numFmtId="0" fontId="8" fillId="0" borderId="10" xfId="39" applyFont="1" applyBorder="1" applyAlignment="1" applyProtection="1">
      <alignment horizontal="left" vertical="center"/>
    </xf>
    <xf numFmtId="0" fontId="8" fillId="4" borderId="31" xfId="39" applyFont="1" applyFill="1" applyBorder="1" applyAlignment="1" applyProtection="1">
      <alignment horizontal="center" vertical="center"/>
    </xf>
    <xf numFmtId="0" fontId="8" fillId="4" borderId="31" xfId="39" applyFont="1" applyFill="1" applyBorder="1" applyAlignment="1" applyProtection="1">
      <alignment vertical="center"/>
    </xf>
    <xf numFmtId="0" fontId="5" fillId="3" borderId="15" xfId="39" applyFont="1" applyFill="1" applyBorder="1" applyAlignment="1" applyProtection="1">
      <alignment horizontal="center" vertical="center"/>
    </xf>
    <xf numFmtId="0" fontId="8" fillId="4" borderId="10" xfId="39" applyFont="1" applyFill="1" applyBorder="1" applyAlignment="1" applyProtection="1">
      <alignment horizontal="center" vertical="center"/>
    </xf>
    <xf numFmtId="0" fontId="46" fillId="4" borderId="9" xfId="39" applyFont="1" applyFill="1" applyBorder="1" applyAlignment="1" applyProtection="1">
      <alignment horizontal="center" vertical="center"/>
    </xf>
    <xf numFmtId="0" fontId="46" fillId="4" borderId="28" xfId="39" applyFont="1" applyFill="1" applyBorder="1" applyAlignment="1" applyProtection="1">
      <alignment horizontal="center" vertical="center"/>
    </xf>
    <xf numFmtId="0" fontId="8" fillId="2" borderId="31" xfId="39" applyFont="1" applyFill="1" applyBorder="1" applyAlignment="1" applyProtection="1">
      <alignment horizontal="left" vertical="center"/>
    </xf>
    <xf numFmtId="1" fontId="5" fillId="6" borderId="35" xfId="39" applyNumberFormat="1" applyFont="1" applyFill="1" applyBorder="1" applyAlignment="1" applyProtection="1">
      <alignment horizontal="center" vertical="center"/>
    </xf>
    <xf numFmtId="0" fontId="8" fillId="9" borderId="32" xfId="39" applyFont="1" applyFill="1" applyBorder="1" applyAlignment="1" applyProtection="1">
      <alignment horizontal="center" vertical="center"/>
    </xf>
    <xf numFmtId="0" fontId="47" fillId="9" borderId="32" xfId="39" applyFont="1" applyFill="1" applyBorder="1" applyAlignment="1" applyProtection="1">
      <alignment horizontal="center" vertical="center"/>
    </xf>
    <xf numFmtId="0" fontId="47" fillId="9" borderId="36" xfId="39" applyFont="1" applyFill="1" applyBorder="1" applyAlignment="1" applyProtection="1">
      <alignment horizontal="center" vertical="center"/>
    </xf>
    <xf numFmtId="9" fontId="8" fillId="0" borderId="19" xfId="39" applyNumberFormat="1" applyFont="1" applyFill="1" applyBorder="1" applyAlignment="1" applyProtection="1">
      <alignment horizontal="center" vertical="center"/>
    </xf>
    <xf numFmtId="166" fontId="48" fillId="2" borderId="19" xfId="40" applyNumberFormat="1" applyFont="1" applyFill="1" applyBorder="1" applyAlignment="1" applyProtection="1">
      <alignment horizontal="center" vertical="center"/>
    </xf>
    <xf numFmtId="166" fontId="48" fillId="2" borderId="19" xfId="39" applyNumberFormat="1" applyFont="1" applyFill="1" applyBorder="1" applyAlignment="1" applyProtection="1">
      <alignment horizontal="center" vertical="center"/>
    </xf>
    <xf numFmtId="166" fontId="48" fillId="4" borderId="19" xfId="39" applyNumberFormat="1" applyFont="1" applyFill="1" applyBorder="1" applyAlignment="1" applyProtection="1">
      <alignment horizontal="center" vertical="center"/>
    </xf>
    <xf numFmtId="10" fontId="48" fillId="2" borderId="19" xfId="39" applyNumberFormat="1" applyFont="1" applyFill="1" applyBorder="1" applyAlignment="1" applyProtection="1">
      <alignment horizontal="center" vertical="center"/>
    </xf>
    <xf numFmtId="166" fontId="48" fillId="2" borderId="20" xfId="39" applyNumberFormat="1" applyFont="1" applyFill="1" applyBorder="1" applyAlignment="1" applyProtection="1">
      <alignment horizontal="center" vertical="center"/>
    </xf>
    <xf numFmtId="166" fontId="48" fillId="2" borderId="33" xfId="39" applyNumberFormat="1" applyFont="1" applyFill="1" applyBorder="1" applyAlignment="1" applyProtection="1">
      <alignment horizontal="center" vertical="center"/>
    </xf>
    <xf numFmtId="166" fontId="49" fillId="2" borderId="37" xfId="40" applyNumberFormat="1" applyFont="1" applyFill="1" applyBorder="1" applyAlignment="1" applyProtection="1">
      <alignment horizontal="center" vertical="center"/>
    </xf>
    <xf numFmtId="0" fontId="12" fillId="0" borderId="38" xfId="39" applyFont="1" applyBorder="1" applyAlignment="1">
      <alignment horizontal="center" vertical="top" wrapText="1"/>
    </xf>
    <xf numFmtId="168" fontId="6" fillId="4" borderId="39" xfId="39" applyNumberFormat="1" applyFont="1" applyFill="1" applyBorder="1" applyAlignment="1" applyProtection="1">
      <alignment horizontal="center" vertical="center"/>
    </xf>
    <xf numFmtId="168" fontId="6" fillId="4" borderId="40" xfId="39" applyNumberFormat="1" applyFont="1" applyFill="1" applyBorder="1" applyAlignment="1" applyProtection="1">
      <alignment horizontal="center" vertical="center"/>
    </xf>
    <xf numFmtId="168" fontId="22" fillId="0" borderId="39" xfId="39" applyNumberFormat="1" applyFont="1" applyFill="1" applyBorder="1" applyAlignment="1" applyProtection="1">
      <alignment horizontal="center" vertical="center"/>
    </xf>
    <xf numFmtId="168" fontId="53" fillId="0" borderId="39" xfId="39" applyNumberFormat="1" applyFont="1" applyFill="1" applyBorder="1" applyAlignment="1" applyProtection="1">
      <alignment horizontal="center" vertical="center"/>
    </xf>
    <xf numFmtId="169" fontId="53" fillId="0" borderId="39" xfId="39" applyNumberFormat="1" applyFont="1" applyFill="1" applyBorder="1" applyAlignment="1" applyProtection="1">
      <alignment horizontal="center" vertical="center"/>
    </xf>
    <xf numFmtId="0" fontId="37" fillId="0" borderId="0" xfId="39" applyFont="1"/>
    <xf numFmtId="166" fontId="17" fillId="2" borderId="19" xfId="40" applyNumberFormat="1" applyFont="1" applyFill="1" applyBorder="1" applyAlignment="1" applyProtection="1">
      <alignment horizontal="center" vertical="center"/>
    </xf>
    <xf numFmtId="166" fontId="17" fillId="2" borderId="19" xfId="40" applyNumberFormat="1" applyFont="1" applyFill="1" applyBorder="1" applyAlignment="1" applyProtection="1">
      <alignment horizontal="center" vertical="center" wrapText="1"/>
    </xf>
    <xf numFmtId="0" fontId="51" fillId="0" borderId="9" xfId="39" applyFont="1" applyFill="1" applyBorder="1" applyAlignment="1" applyProtection="1">
      <alignment horizontal="center" vertical="center"/>
    </xf>
    <xf numFmtId="0" fontId="45" fillId="0" borderId="9" xfId="39" applyFont="1" applyFill="1" applyBorder="1" applyAlignment="1" applyProtection="1">
      <alignment horizontal="center" vertical="center"/>
    </xf>
    <xf numFmtId="168" fontId="58" fillId="0" borderId="9" xfId="39" applyNumberFormat="1" applyFont="1" applyFill="1" applyBorder="1" applyAlignment="1" applyProtection="1">
      <alignment horizontal="center" vertical="center"/>
    </xf>
    <xf numFmtId="168" fontId="56" fillId="0" borderId="9" xfId="39" applyNumberFormat="1" applyFont="1" applyFill="1" applyBorder="1" applyAlignment="1" applyProtection="1">
      <alignment horizontal="center" vertical="center"/>
    </xf>
    <xf numFmtId="166" fontId="56" fillId="0" borderId="9" xfId="39" applyNumberFormat="1" applyFont="1" applyFill="1" applyBorder="1" applyAlignment="1" applyProtection="1">
      <alignment horizontal="center" vertical="center"/>
    </xf>
    <xf numFmtId="0" fontId="0" fillId="0" borderId="0" xfId="39" applyFont="1" applyBorder="1"/>
    <xf numFmtId="0" fontId="59" fillId="0" borderId="0" xfId="39" applyFont="1" applyBorder="1" applyAlignment="1">
      <alignment horizontal="center" vertical="center"/>
    </xf>
    <xf numFmtId="0" fontId="37" fillId="0" borderId="0" xfId="39" applyBorder="1"/>
    <xf numFmtId="0" fontId="17" fillId="2" borderId="5" xfId="0" applyFont="1" applyFill="1" applyBorder="1" applyAlignment="1" applyProtection="1">
      <alignment horizontal="center" vertical="center" textRotation="90" wrapText="1"/>
    </xf>
    <xf numFmtId="0" fontId="17" fillId="2" borderId="4" xfId="0" applyFont="1" applyFill="1" applyBorder="1" applyAlignment="1" applyProtection="1">
      <alignment horizontal="center" vertical="center" textRotation="90" wrapText="1"/>
    </xf>
    <xf numFmtId="0" fontId="17" fillId="2" borderId="30" xfId="0" applyFont="1" applyFill="1" applyBorder="1" applyAlignment="1" applyProtection="1">
      <alignment horizontal="center" vertical="center" textRotation="90" wrapText="1"/>
    </xf>
    <xf numFmtId="0" fontId="17" fillId="2" borderId="10" xfId="0" applyFont="1" applyFill="1" applyBorder="1" applyAlignment="1" applyProtection="1">
      <alignment horizontal="center" vertical="center" textRotation="90" wrapText="1"/>
    </xf>
    <xf numFmtId="0" fontId="43" fillId="2" borderId="9" xfId="0" applyFont="1" applyFill="1" applyBorder="1" applyAlignment="1" applyProtection="1">
      <alignment horizontal="center" vertical="center" textRotation="90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44" fillId="2" borderId="41" xfId="0" applyFont="1" applyFill="1" applyBorder="1" applyAlignment="1" applyProtection="1">
      <alignment horizontal="center" vertical="center" wrapText="1"/>
    </xf>
    <xf numFmtId="0" fontId="44" fillId="2" borderId="9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left" vertical="center"/>
    </xf>
    <xf numFmtId="0" fontId="62" fillId="0" borderId="9" xfId="0" applyFont="1" applyBorder="1" applyAlignment="1">
      <alignment horizontal="center" vertical="center"/>
    </xf>
    <xf numFmtId="0" fontId="8" fillId="4" borderId="32" xfId="0" applyFont="1" applyFill="1" applyBorder="1" applyAlignment="1" applyProtection="1">
      <alignment horizontal="center" vertical="center"/>
    </xf>
    <xf numFmtId="0" fontId="54" fillId="4" borderId="6" xfId="0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/>
    </xf>
    <xf numFmtId="168" fontId="8" fillId="4" borderId="9" xfId="0" applyNumberFormat="1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/>
    </xf>
    <xf numFmtId="0" fontId="8" fillId="4" borderId="31" xfId="0" applyFont="1" applyFill="1" applyBorder="1" applyAlignment="1" applyProtection="1">
      <alignment horizontal="center" vertical="center"/>
    </xf>
    <xf numFmtId="0" fontId="8" fillId="4" borderId="31" xfId="0" applyFont="1" applyFill="1" applyBorder="1" applyAlignment="1" applyProtection="1">
      <alignment vertical="center"/>
    </xf>
    <xf numFmtId="0" fontId="8" fillId="4" borderId="9" xfId="4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4" borderId="4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left" vertical="center"/>
    </xf>
    <xf numFmtId="0" fontId="62" fillId="2" borderId="40" xfId="37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54" fillId="4" borderId="42" xfId="0" applyFont="1" applyFill="1" applyBorder="1" applyAlignment="1">
      <alignment horizontal="center" vertical="center"/>
    </xf>
    <xf numFmtId="0" fontId="54" fillId="4" borderId="32" xfId="0" applyFont="1" applyFill="1" applyBorder="1" applyAlignment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168" fontId="8" fillId="4" borderId="28" xfId="0" applyNumberFormat="1" applyFont="1" applyFill="1" applyBorder="1" applyAlignment="1" applyProtection="1">
      <alignment horizontal="center" vertical="center"/>
    </xf>
    <xf numFmtId="9" fontId="8" fillId="0" borderId="19" xfId="0" applyNumberFormat="1" applyFont="1" applyFill="1" applyBorder="1" applyAlignment="1" applyProtection="1">
      <alignment horizontal="center" vertical="center"/>
    </xf>
    <xf numFmtId="166" fontId="8" fillId="2" borderId="19" xfId="0" applyNumberFormat="1" applyFont="1" applyFill="1" applyBorder="1" applyAlignment="1" applyProtection="1">
      <alignment horizontal="center" vertical="center"/>
    </xf>
    <xf numFmtId="166" fontId="8" fillId="4" borderId="19" xfId="0" applyNumberFormat="1" applyFont="1" applyFill="1" applyBorder="1" applyAlignment="1" applyProtection="1">
      <alignment horizontal="center" vertical="center"/>
    </xf>
    <xf numFmtId="166" fontId="63" fillId="2" borderId="44" xfId="40" applyNumberFormat="1" applyFont="1" applyFill="1" applyBorder="1" applyAlignment="1" applyProtection="1">
      <alignment horizontal="center" vertical="center"/>
    </xf>
    <xf numFmtId="168" fontId="64" fillId="0" borderId="28" xfId="0" applyNumberFormat="1" applyFont="1" applyFill="1" applyBorder="1" applyAlignment="1" applyProtection="1">
      <alignment horizontal="left" vertical="center" wrapText="1"/>
    </xf>
    <xf numFmtId="165" fontId="8" fillId="7" borderId="9" xfId="0" applyNumberFormat="1" applyFont="1" applyFill="1" applyBorder="1" applyAlignment="1" applyProtection="1">
      <alignment horizontal="center" vertical="center"/>
    </xf>
    <xf numFmtId="165" fontId="8" fillId="7" borderId="12" xfId="0" applyNumberFormat="1" applyFont="1" applyFill="1" applyBorder="1" applyAlignment="1" applyProtection="1">
      <alignment horizontal="center" vertical="center"/>
    </xf>
    <xf numFmtId="0" fontId="66" fillId="0" borderId="0" xfId="0" applyFont="1" applyBorder="1" applyAlignment="1">
      <alignment horizontal="left" wrapText="1"/>
    </xf>
    <xf numFmtId="165" fontId="51" fillId="0" borderId="32" xfId="0" applyNumberFormat="1" applyFont="1" applyFill="1" applyBorder="1" applyAlignment="1" applyProtection="1">
      <alignment horizontal="center" vertical="center"/>
    </xf>
    <xf numFmtId="165" fontId="68" fillId="0" borderId="6" xfId="0" applyNumberFormat="1" applyFont="1" applyFill="1" applyBorder="1" applyAlignment="1">
      <alignment horizontal="center" vertical="center"/>
    </xf>
    <xf numFmtId="165" fontId="68" fillId="0" borderId="10" xfId="0" applyNumberFormat="1" applyFont="1" applyFill="1" applyBorder="1" applyAlignment="1">
      <alignment horizontal="center" vertical="center"/>
    </xf>
    <xf numFmtId="165" fontId="68" fillId="0" borderId="9" xfId="0" applyNumberFormat="1" applyFont="1" applyFill="1" applyBorder="1" applyAlignment="1">
      <alignment horizontal="center" vertical="center"/>
    </xf>
    <xf numFmtId="165" fontId="51" fillId="0" borderId="9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6" fontId="12" fillId="0" borderId="12" xfId="40" applyNumberFormat="1" applyFont="1" applyFill="1" applyBorder="1" applyAlignment="1" applyProtection="1">
      <alignment horizontal="center" vertical="center"/>
    </xf>
    <xf numFmtId="166" fontId="12" fillId="0" borderId="12" xfId="40" applyNumberFormat="1" applyFont="1" applyFill="1" applyBorder="1" applyAlignment="1" applyProtection="1">
      <alignment horizontal="center" vertical="center" wrapText="1"/>
    </xf>
    <xf numFmtId="0" fontId="51" fillId="0" borderId="32" xfId="0" applyFont="1" applyFill="1" applyBorder="1" applyAlignment="1" applyProtection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0" fillId="0" borderId="9" xfId="0" applyBorder="1"/>
    <xf numFmtId="0" fontId="68" fillId="0" borderId="42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0" fillId="2" borderId="0" xfId="0" applyFont="1" applyFill="1" applyBorder="1" applyProtection="1"/>
    <xf numFmtId="0" fontId="68" fillId="2" borderId="0" xfId="0" applyFont="1" applyFill="1" applyBorder="1" applyAlignment="1" applyProtection="1">
      <alignment horizontal="center" vertical="center"/>
    </xf>
    <xf numFmtId="0" fontId="68" fillId="2" borderId="0" xfId="0" applyFont="1" applyFill="1" applyBorder="1" applyAlignment="1">
      <alignment horizontal="center" vertical="center"/>
    </xf>
    <xf numFmtId="0" fontId="69" fillId="2" borderId="0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 textRotation="90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165" fontId="8" fillId="4" borderId="32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165" fontId="8" fillId="4" borderId="36" xfId="0" applyNumberFormat="1" applyFont="1" applyFill="1" applyBorder="1" applyAlignment="1" applyProtection="1">
      <alignment horizontal="center" vertical="center"/>
    </xf>
    <xf numFmtId="166" fontId="63" fillId="2" borderId="37" xfId="40" applyNumberFormat="1" applyFont="1" applyFill="1" applyBorder="1" applyAlignment="1" applyProtection="1">
      <alignment horizontal="center" vertical="center"/>
    </xf>
    <xf numFmtId="168" fontId="70" fillId="0" borderId="46" xfId="0" applyNumberFormat="1" applyFont="1" applyFill="1" applyBorder="1" applyAlignment="1" applyProtection="1">
      <alignment horizontal="left" vertical="center" wrapText="1"/>
    </xf>
    <xf numFmtId="165" fontId="68" fillId="0" borderId="19" xfId="0" applyNumberFormat="1" applyFont="1" applyFill="1" applyBorder="1" applyAlignment="1">
      <alignment horizontal="center" vertical="center"/>
    </xf>
    <xf numFmtId="165" fontId="68" fillId="0" borderId="20" xfId="0" applyNumberFormat="1" applyFont="1" applyFill="1" applyBorder="1" applyAlignment="1">
      <alignment horizontal="center" vertical="center"/>
    </xf>
    <xf numFmtId="165" fontId="51" fillId="0" borderId="14" xfId="0" applyNumberFormat="1" applyFont="1" applyFill="1" applyBorder="1" applyAlignment="1" applyProtection="1">
      <alignment horizontal="center" vertical="center"/>
    </xf>
    <xf numFmtId="168" fontId="8" fillId="0" borderId="0" xfId="0" applyNumberFormat="1" applyFont="1" applyFill="1" applyBorder="1" applyAlignment="1" applyProtection="1">
      <alignment horizontal="center" vertical="center"/>
    </xf>
    <xf numFmtId="166" fontId="71" fillId="0" borderId="12" xfId="40" applyNumberFormat="1" applyFont="1" applyFill="1" applyBorder="1" applyAlignment="1" applyProtection="1">
      <alignment horizontal="center" vertical="center"/>
    </xf>
    <xf numFmtId="166" fontId="72" fillId="0" borderId="12" xfId="40" applyNumberFormat="1" applyFont="1" applyFill="1" applyBorder="1" applyAlignment="1" applyProtection="1">
      <alignment horizontal="center" vertical="center"/>
    </xf>
    <xf numFmtId="166" fontId="71" fillId="0" borderId="9" xfId="4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165" fontId="56" fillId="0" borderId="9" xfId="0" applyNumberFormat="1" applyFont="1" applyFill="1" applyBorder="1" applyAlignment="1" applyProtection="1">
      <alignment horizontal="center" vertical="center"/>
    </xf>
    <xf numFmtId="166" fontId="12" fillId="0" borderId="9" xfId="40" applyNumberFormat="1" applyFont="1" applyFill="1" applyBorder="1" applyAlignment="1" applyProtection="1">
      <alignment horizontal="center" vertical="center"/>
    </xf>
    <xf numFmtId="166" fontId="5" fillId="2" borderId="33" xfId="0" applyNumberFormat="1" applyFont="1" applyFill="1" applyBorder="1" applyAlignment="1" applyProtection="1">
      <alignment horizontal="center" vertical="center"/>
    </xf>
    <xf numFmtId="165" fontId="73" fillId="0" borderId="31" xfId="0" applyNumberFormat="1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 applyProtection="1">
      <alignment horizontal="center" vertical="center"/>
    </xf>
    <xf numFmtId="165" fontId="73" fillId="0" borderId="6" xfId="0" applyNumberFormat="1" applyFont="1" applyFill="1" applyBorder="1" applyAlignment="1">
      <alignment horizontal="center" vertical="center"/>
    </xf>
    <xf numFmtId="166" fontId="5" fillId="2" borderId="19" xfId="0" applyNumberFormat="1" applyFont="1" applyFill="1" applyBorder="1" applyAlignment="1" applyProtection="1">
      <alignment horizontal="center" vertical="center"/>
    </xf>
    <xf numFmtId="0" fontId="43" fillId="2" borderId="5" xfId="0" applyFont="1" applyFill="1" applyBorder="1" applyAlignment="1" applyProtection="1">
      <alignment horizontal="center" vertical="center" textRotation="90" wrapText="1"/>
    </xf>
    <xf numFmtId="0" fontId="17" fillId="19" borderId="3" xfId="0" applyFont="1" applyFill="1" applyBorder="1" applyAlignment="1" applyProtection="1">
      <alignment horizontal="center" vertical="center" textRotation="90" wrapText="1"/>
    </xf>
    <xf numFmtId="0" fontId="17" fillId="2" borderId="9" xfId="0" applyFont="1" applyFill="1" applyBorder="1" applyAlignment="1" applyProtection="1">
      <alignment horizontal="center" vertical="center" textRotation="90" wrapText="1"/>
    </xf>
    <xf numFmtId="0" fontId="17" fillId="19" borderId="31" xfId="0" applyFont="1" applyFill="1" applyBorder="1" applyAlignment="1" applyProtection="1">
      <alignment horizontal="center" vertical="center" wrapText="1"/>
    </xf>
    <xf numFmtId="0" fontId="8" fillId="9" borderId="31" xfId="0" applyFont="1" applyFill="1" applyBorder="1" applyAlignment="1" applyProtection="1">
      <alignment horizontal="center" vertical="center"/>
    </xf>
    <xf numFmtId="0" fontId="8" fillId="9" borderId="31" xfId="0" applyFont="1" applyFill="1" applyBorder="1" applyAlignment="1" applyProtection="1">
      <alignment vertical="center"/>
    </xf>
    <xf numFmtId="0" fontId="5" fillId="6" borderId="15" xfId="39" applyFont="1" applyFill="1" applyBorder="1" applyAlignment="1" applyProtection="1">
      <alignment horizontal="center" vertical="center"/>
    </xf>
    <xf numFmtId="165" fontId="8" fillId="9" borderId="32" xfId="0" applyNumberFormat="1" applyFont="1" applyFill="1" applyBorder="1" applyAlignment="1" applyProtection="1">
      <alignment horizontal="center" vertical="center"/>
    </xf>
    <xf numFmtId="165" fontId="8" fillId="7" borderId="32" xfId="0" applyNumberFormat="1" applyFont="1" applyFill="1" applyBorder="1" applyAlignment="1" applyProtection="1">
      <alignment horizontal="center" vertical="center"/>
    </xf>
    <xf numFmtId="166" fontId="17" fillId="2" borderId="6" xfId="40" applyNumberFormat="1" applyFont="1" applyFill="1" applyBorder="1" applyAlignment="1" applyProtection="1">
      <alignment horizontal="center" vertical="center"/>
    </xf>
    <xf numFmtId="168" fontId="58" fillId="0" borderId="9" xfId="0" applyNumberFormat="1" applyFont="1" applyFill="1" applyBorder="1" applyAlignment="1" applyProtection="1">
      <alignment horizontal="center" vertical="center"/>
    </xf>
    <xf numFmtId="168" fontId="56" fillId="0" borderId="9" xfId="0" applyNumberFormat="1" applyFont="1" applyFill="1" applyBorder="1" applyAlignment="1" applyProtection="1">
      <alignment horizontal="center" vertical="center"/>
    </xf>
    <xf numFmtId="166" fontId="56" fillId="0" borderId="9" xfId="0" applyNumberFormat="1" applyFont="1" applyFill="1" applyBorder="1" applyAlignment="1" applyProtection="1">
      <alignment horizontal="center" vertical="center"/>
    </xf>
    <xf numFmtId="0" fontId="4" fillId="0" borderId="0" xfId="4"/>
    <xf numFmtId="0" fontId="68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center" vertical="center"/>
    </xf>
    <xf numFmtId="165" fontId="56" fillId="0" borderId="32" xfId="0" applyNumberFormat="1" applyFont="1" applyFill="1" applyBorder="1" applyAlignment="1" applyProtection="1">
      <alignment horizontal="center" vertical="center"/>
    </xf>
    <xf numFmtId="165" fontId="51" fillId="0" borderId="19" xfId="0" applyNumberFormat="1" applyFont="1" applyFill="1" applyBorder="1" applyAlignment="1" applyProtection="1">
      <alignment horizontal="center" vertical="center"/>
    </xf>
    <xf numFmtId="165" fontId="12" fillId="0" borderId="19" xfId="40" applyNumberFormat="1" applyFont="1" applyFill="1" applyBorder="1" applyAlignment="1" applyProtection="1">
      <alignment horizontal="center" vertical="center"/>
    </xf>
    <xf numFmtId="0" fontId="12" fillId="0" borderId="19" xfId="4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51" fillId="0" borderId="19" xfId="0" applyNumberFormat="1" applyFont="1" applyFill="1" applyBorder="1" applyAlignment="1" applyProtection="1">
      <alignment horizontal="center" vertical="center"/>
    </xf>
    <xf numFmtId="165" fontId="15" fillId="2" borderId="19" xfId="0" applyNumberFormat="1" applyFont="1" applyFill="1" applyBorder="1" applyAlignment="1" applyProtection="1">
      <alignment horizontal="center" vertical="center"/>
    </xf>
    <xf numFmtId="0" fontId="15" fillId="2" borderId="19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68" fillId="4" borderId="6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168" fontId="51" fillId="4" borderId="9" xfId="0" applyNumberFormat="1" applyFont="1" applyFill="1" applyBorder="1" applyAlignment="1" applyProtection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56" fillId="0" borderId="9" xfId="0" applyFont="1" applyFill="1" applyBorder="1" applyAlignment="1" applyProtection="1">
      <alignment horizontal="center" vertical="center"/>
    </xf>
    <xf numFmtId="165" fontId="51" fillId="0" borderId="12" xfId="0" applyNumberFormat="1" applyFont="1" applyFill="1" applyBorder="1" applyAlignment="1" applyProtection="1">
      <alignment horizontal="center" vertical="center"/>
    </xf>
    <xf numFmtId="0" fontId="74" fillId="0" borderId="0" xfId="42" applyFont="1" applyFill="1" applyAlignment="1"/>
    <xf numFmtId="0" fontId="75" fillId="0" borderId="0" xfId="42" applyFont="1" applyFill="1" applyAlignment="1">
      <alignment horizontal="center" vertical="center" wrapText="1"/>
    </xf>
    <xf numFmtId="0" fontId="82" fillId="20" borderId="50" xfId="42" applyFont="1" applyFill="1" applyBorder="1" applyAlignment="1">
      <alignment horizontal="center" vertical="center"/>
    </xf>
    <xf numFmtId="0" fontId="83" fillId="0" borderId="51" xfId="42" applyFont="1" applyFill="1" applyBorder="1" applyAlignment="1">
      <alignment horizontal="center" vertical="center" wrapText="1"/>
    </xf>
    <xf numFmtId="0" fontId="85" fillId="0" borderId="52" xfId="42" applyFont="1" applyFill="1" applyBorder="1" applyAlignment="1">
      <alignment vertical="center"/>
    </xf>
    <xf numFmtId="0" fontId="86" fillId="0" borderId="50" xfId="0" applyFont="1" applyBorder="1" applyAlignment="1">
      <alignment horizontal="center" vertical="center"/>
    </xf>
    <xf numFmtId="0" fontId="87" fillId="20" borderId="52" xfId="42" applyFont="1" applyFill="1" applyBorder="1" applyAlignment="1">
      <alignment horizontal="center" vertical="center"/>
    </xf>
    <xf numFmtId="165" fontId="88" fillId="21" borderId="52" xfId="42" applyNumberFormat="1" applyFont="1" applyFill="1" applyBorder="1" applyAlignment="1">
      <alignment horizontal="center" vertical="center"/>
    </xf>
    <xf numFmtId="0" fontId="87" fillId="0" borderId="52" xfId="42" applyFont="1" applyFill="1" applyBorder="1" applyAlignment="1">
      <alignment horizontal="center" vertical="center"/>
    </xf>
    <xf numFmtId="0" fontId="87" fillId="20" borderId="9" xfId="42" applyFont="1" applyFill="1" applyBorder="1" applyAlignment="1">
      <alignment horizontal="center" vertical="center"/>
    </xf>
    <xf numFmtId="0" fontId="85" fillId="0" borderId="50" xfId="42" applyFont="1" applyFill="1" applyBorder="1" applyAlignment="1">
      <alignment vertical="center"/>
    </xf>
    <xf numFmtId="0" fontId="89" fillId="20" borderId="52" xfId="42" applyFont="1" applyFill="1" applyBorder="1" applyAlignment="1">
      <alignment horizontal="center" vertical="center"/>
    </xf>
    <xf numFmtId="0" fontId="90" fillId="22" borderId="50" xfId="42" applyFont="1" applyFill="1" applyBorder="1" applyAlignment="1">
      <alignment vertical="center"/>
    </xf>
    <xf numFmtId="0" fontId="91" fillId="23" borderId="50" xfId="0" applyFont="1" applyFill="1" applyBorder="1" applyAlignment="1" applyProtection="1">
      <alignment horizontal="center" vertical="center"/>
    </xf>
    <xf numFmtId="0" fontId="88" fillId="22" borderId="50" xfId="42" applyFont="1" applyFill="1" applyBorder="1" applyAlignment="1">
      <alignment horizontal="center" vertical="center"/>
    </xf>
    <xf numFmtId="165" fontId="88" fillId="22" borderId="52" xfId="42" applyNumberFormat="1" applyFont="1" applyFill="1" applyBorder="1" applyAlignment="1">
      <alignment horizontal="center" vertical="center"/>
    </xf>
    <xf numFmtId="0" fontId="88" fillId="22" borderId="53" xfId="42" applyFont="1" applyFill="1" applyBorder="1" applyAlignment="1">
      <alignment horizontal="center" vertical="center"/>
    </xf>
    <xf numFmtId="0" fontId="87" fillId="22" borderId="9" xfId="42" applyFont="1" applyFill="1" applyBorder="1" applyAlignment="1">
      <alignment horizontal="center" vertical="center"/>
    </xf>
    <xf numFmtId="0" fontId="85" fillId="0" borderId="53" xfId="42" applyFont="1" applyFill="1" applyBorder="1" applyAlignment="1">
      <alignment vertical="center"/>
    </xf>
    <xf numFmtId="0" fontId="86" fillId="20" borderId="54" xfId="37" applyFont="1" applyFill="1" applyBorder="1" applyAlignment="1">
      <alignment horizontal="center" vertical="center"/>
    </xf>
    <xf numFmtId="165" fontId="88" fillId="21" borderId="55" xfId="42" applyNumberFormat="1" applyFont="1" applyFill="1" applyBorder="1" applyAlignment="1">
      <alignment horizontal="center" vertical="center"/>
    </xf>
    <xf numFmtId="165" fontId="88" fillId="21" borderId="56" xfId="42" applyNumberFormat="1" applyFont="1" applyFill="1" applyBorder="1" applyAlignment="1">
      <alignment horizontal="center" vertical="center"/>
    </xf>
    <xf numFmtId="0" fontId="90" fillId="22" borderId="53" xfId="42" applyFont="1" applyFill="1" applyBorder="1" applyAlignment="1">
      <alignment vertical="center" wrapText="1"/>
    </xf>
    <xf numFmtId="0" fontId="91" fillId="22" borderId="57" xfId="0" applyFont="1" applyFill="1" applyBorder="1" applyAlignment="1" applyProtection="1">
      <alignment horizontal="center" vertical="center"/>
    </xf>
    <xf numFmtId="0" fontId="79" fillId="22" borderId="52" xfId="42" applyFont="1" applyFill="1" applyBorder="1" applyAlignment="1">
      <alignment horizontal="center" vertical="center"/>
    </xf>
    <xf numFmtId="0" fontId="79" fillId="22" borderId="54" xfId="42" applyFont="1" applyFill="1" applyBorder="1" applyAlignment="1">
      <alignment horizontal="center" vertical="center"/>
    </xf>
    <xf numFmtId="0" fontId="79" fillId="22" borderId="9" xfId="42" applyFont="1" applyFill="1" applyBorder="1" applyAlignment="1">
      <alignment horizontal="center" vertical="center"/>
    </xf>
    <xf numFmtId="9" fontId="94" fillId="0" borderId="53" xfId="0" applyNumberFormat="1" applyFont="1" applyFill="1" applyBorder="1" applyAlignment="1" applyProtection="1">
      <alignment horizontal="center" vertical="center"/>
    </xf>
    <xf numFmtId="0" fontId="74" fillId="0" borderId="53" xfId="42" applyFont="1" applyFill="1" applyBorder="1" applyAlignment="1"/>
    <xf numFmtId="166" fontId="96" fillId="0" borderId="53" xfId="1" applyNumberFormat="1" applyFont="1" applyFill="1" applyBorder="1" applyAlignment="1">
      <alignment horizontal="center" vertical="center"/>
    </xf>
    <xf numFmtId="165" fontId="0" fillId="0" borderId="53" xfId="0" applyNumberFormat="1" applyFill="1" applyBorder="1"/>
    <xf numFmtId="165" fontId="82" fillId="0" borderId="58" xfId="42" applyNumberFormat="1" applyFont="1" applyFill="1" applyBorder="1" applyAlignment="1">
      <alignment horizontal="center" vertical="center"/>
    </xf>
    <xf numFmtId="0" fontId="74" fillId="0" borderId="59" xfId="42" applyFont="1" applyFill="1" applyBorder="1" applyAlignment="1">
      <alignment horizontal="center" vertical="center" wrapText="1"/>
    </xf>
    <xf numFmtId="0" fontId="82" fillId="0" borderId="60" xfId="42" applyFont="1" applyFill="1" applyBorder="1" applyAlignment="1">
      <alignment horizontal="center" vertical="center" wrapText="1"/>
    </xf>
    <xf numFmtId="166" fontId="96" fillId="0" borderId="12" xfId="1" applyNumberFormat="1" applyFont="1" applyFill="1" applyBorder="1" applyAlignment="1">
      <alignment horizontal="center" vertical="center"/>
    </xf>
    <xf numFmtId="0" fontId="74" fillId="0" borderId="12" xfId="42" applyFont="1" applyFill="1" applyBorder="1" applyAlignment="1"/>
    <xf numFmtId="0" fontId="85" fillId="0" borderId="53" xfId="42" applyFont="1" applyFill="1" applyBorder="1" applyAlignment="1">
      <alignment vertical="center" wrapText="1"/>
    </xf>
    <xf numFmtId="0" fontId="100" fillId="0" borderId="61" xfId="0" applyFont="1" applyFill="1" applyBorder="1" applyAlignment="1" applyProtection="1">
      <alignment horizontal="center" vertical="center"/>
    </xf>
    <xf numFmtId="0" fontId="87" fillId="0" borderId="9" xfId="42" applyFont="1" applyFill="1" applyBorder="1" applyAlignment="1">
      <alignment horizontal="center" vertical="center"/>
    </xf>
    <xf numFmtId="165" fontId="95" fillId="0" borderId="9" xfId="42" applyNumberFormat="1" applyFont="1" applyFill="1" applyBorder="1" applyAlignment="1">
      <alignment horizontal="center" vertical="center"/>
    </xf>
    <xf numFmtId="0" fontId="95" fillId="0" borderId="9" xfId="42" applyFont="1" applyFill="1" applyBorder="1" applyAlignment="1">
      <alignment horizontal="center" vertical="center"/>
    </xf>
    <xf numFmtId="1" fontId="82" fillId="0" borderId="9" xfId="42" applyNumberFormat="1" applyFont="1" applyFill="1" applyBorder="1" applyAlignment="1">
      <alignment horizontal="center" vertical="center"/>
    </xf>
    <xf numFmtId="166" fontId="82" fillId="0" borderId="9" xfId="1" applyNumberFormat="1" applyFont="1" applyFill="1" applyBorder="1" applyAlignment="1">
      <alignment horizontal="center" vertical="center"/>
    </xf>
    <xf numFmtId="165" fontId="95" fillId="0" borderId="28" xfId="42" applyNumberFormat="1" applyFont="1" applyFill="1" applyBorder="1" applyAlignment="1">
      <alignment horizontal="center" vertical="center"/>
    </xf>
    <xf numFmtId="166" fontId="71" fillId="0" borderId="12" xfId="4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/>
    <xf numFmtId="166" fontId="101" fillId="0" borderId="12" xfId="40" applyNumberFormat="1" applyFont="1" applyFill="1" applyBorder="1" applyAlignment="1" applyProtection="1">
      <alignment horizontal="center" vertical="center" wrapText="1"/>
    </xf>
    <xf numFmtId="1" fontId="79" fillId="20" borderId="51" xfId="0" applyNumberFormat="1" applyFont="1" applyFill="1" applyBorder="1" applyAlignment="1">
      <alignment horizontal="center" vertical="center"/>
    </xf>
    <xf numFmtId="0" fontId="90" fillId="21" borderId="50" xfId="42" applyFont="1" applyFill="1" applyBorder="1" applyAlignment="1">
      <alignment vertical="center"/>
    </xf>
    <xf numFmtId="1" fontId="79" fillId="21" borderId="51" xfId="0" applyNumberFormat="1" applyFont="1" applyFill="1" applyBorder="1" applyAlignment="1">
      <alignment horizontal="center" vertical="center"/>
    </xf>
    <xf numFmtId="0" fontId="88" fillId="21" borderId="50" xfId="42" applyFont="1" applyFill="1" applyBorder="1" applyAlignment="1">
      <alignment horizontal="center" vertical="center"/>
    </xf>
    <xf numFmtId="0" fontId="87" fillId="21" borderId="9" xfId="42" applyFont="1" applyFill="1" applyBorder="1" applyAlignment="1">
      <alignment horizontal="center" vertical="center"/>
    </xf>
    <xf numFmtId="0" fontId="103" fillId="20" borderId="54" xfId="42" applyFont="1" applyFill="1" applyBorder="1" applyAlignment="1">
      <alignment horizontal="center" vertical="center"/>
    </xf>
    <xf numFmtId="0" fontId="88" fillId="21" borderId="50" xfId="42" applyFont="1" applyFill="1" applyBorder="1" applyAlignment="1">
      <alignment horizontal="left" vertical="center" wrapText="1"/>
    </xf>
    <xf numFmtId="0" fontId="89" fillId="21" borderId="52" xfId="42" applyFont="1" applyFill="1" applyBorder="1" applyAlignment="1">
      <alignment horizontal="center" vertical="center"/>
    </xf>
    <xf numFmtId="0" fontId="89" fillId="21" borderId="9" xfId="42" applyFont="1" applyFill="1" applyBorder="1" applyAlignment="1">
      <alignment horizontal="center" vertical="center"/>
    </xf>
    <xf numFmtId="0" fontId="89" fillId="21" borderId="54" xfId="42" applyFont="1" applyFill="1" applyBorder="1" applyAlignment="1">
      <alignment horizontal="center" vertical="center"/>
    </xf>
    <xf numFmtId="0" fontId="82" fillId="0" borderId="50" xfId="42" applyFont="1" applyFill="1" applyBorder="1" applyAlignment="1">
      <alignment horizontal="center" vertical="center"/>
    </xf>
    <xf numFmtId="165" fontId="82" fillId="0" borderId="50" xfId="42" applyNumberFormat="1" applyFont="1" applyFill="1" applyBorder="1" applyAlignment="1">
      <alignment horizontal="center" vertical="center"/>
    </xf>
    <xf numFmtId="0" fontId="74" fillId="0" borderId="38" xfId="42" applyFont="1" applyFill="1" applyBorder="1" applyAlignment="1">
      <alignment horizontal="center" vertical="center" wrapText="1"/>
    </xf>
    <xf numFmtId="165" fontId="82" fillId="0" borderId="63" xfId="42" applyNumberFormat="1" applyFont="1" applyFill="1" applyBorder="1" applyAlignment="1">
      <alignment horizontal="center" vertical="center"/>
    </xf>
    <xf numFmtId="165" fontId="82" fillId="0" borderId="52" xfId="42" applyNumberFormat="1" applyFont="1" applyFill="1" applyBorder="1" applyAlignment="1">
      <alignment horizontal="right" vertical="center"/>
    </xf>
    <xf numFmtId="0" fontId="82" fillId="0" borderId="51" xfId="42" applyFont="1" applyFill="1" applyBorder="1" applyAlignment="1">
      <alignment horizontal="center" vertical="center"/>
    </xf>
    <xf numFmtId="165" fontId="82" fillId="0" borderId="66" xfId="42" applyNumberFormat="1" applyFont="1" applyFill="1" applyBorder="1" applyAlignment="1">
      <alignment horizontal="center" vertical="center"/>
    </xf>
    <xf numFmtId="0" fontId="82" fillId="0" borderId="38" xfId="42" applyFont="1" applyFill="1" applyBorder="1" applyAlignment="1">
      <alignment horizontal="center" vertical="center" wrapText="1"/>
    </xf>
    <xf numFmtId="165" fontId="82" fillId="0" borderId="8" xfId="42" applyNumberFormat="1" applyFont="1" applyFill="1" applyBorder="1" applyAlignment="1">
      <alignment horizontal="center" vertical="center"/>
    </xf>
    <xf numFmtId="0" fontId="82" fillId="0" borderId="9" xfId="42" applyFont="1" applyFill="1" applyBorder="1" applyAlignment="1">
      <alignment horizontal="center" vertical="center"/>
    </xf>
    <xf numFmtId="0" fontId="95" fillId="0" borderId="50" xfId="42" applyFont="1" applyFill="1" applyBorder="1" applyAlignment="1">
      <alignment horizontal="left" vertical="center" wrapText="1"/>
    </xf>
    <xf numFmtId="1" fontId="105" fillId="0" borderId="51" xfId="0" applyNumberFormat="1" applyFont="1" applyFill="1" applyBorder="1" applyAlignment="1">
      <alignment horizontal="center" vertical="center"/>
    </xf>
    <xf numFmtId="0" fontId="89" fillId="0" borderId="52" xfId="42" applyFont="1" applyFill="1" applyBorder="1" applyAlignment="1">
      <alignment horizontal="center" vertical="center"/>
    </xf>
    <xf numFmtId="165" fontId="95" fillId="0" borderId="52" xfId="42" applyNumberFormat="1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center" vertical="center"/>
    </xf>
    <xf numFmtId="165" fontId="95" fillId="0" borderId="55" xfId="42" applyNumberFormat="1" applyFont="1" applyFill="1" applyBorder="1" applyAlignment="1">
      <alignment horizontal="center" vertical="center"/>
    </xf>
    <xf numFmtId="0" fontId="74" fillId="0" borderId="9" xfId="42" applyFont="1" applyFill="1" applyBorder="1" applyAlignment="1">
      <alignment horizontal="center" vertical="center"/>
    </xf>
    <xf numFmtId="166" fontId="74" fillId="0" borderId="9" xfId="42" applyNumberFormat="1" applyFont="1" applyFill="1" applyBorder="1" applyAlignment="1">
      <alignment horizontal="center" vertical="center"/>
    </xf>
    <xf numFmtId="0" fontId="89" fillId="0" borderId="54" xfId="42" applyFont="1" applyFill="1" applyBorder="1" applyAlignment="1">
      <alignment horizontal="center" vertical="center"/>
    </xf>
    <xf numFmtId="165" fontId="95" fillId="0" borderId="54" xfId="42" applyNumberFormat="1" applyFont="1" applyFill="1" applyBorder="1" applyAlignment="1">
      <alignment horizontal="center" vertical="center"/>
    </xf>
    <xf numFmtId="0" fontId="89" fillId="0" borderId="69" xfId="42" applyFont="1" applyFill="1" applyBorder="1" applyAlignment="1">
      <alignment horizontal="center" vertical="center"/>
    </xf>
    <xf numFmtId="165" fontId="95" fillId="0" borderId="12" xfId="42" applyNumberFormat="1" applyFont="1" applyFill="1" applyBorder="1" applyAlignment="1">
      <alignment horizontal="center" vertical="center"/>
    </xf>
    <xf numFmtId="0" fontId="89" fillId="0" borderId="12" xfId="42" applyFont="1" applyFill="1" applyBorder="1" applyAlignment="1">
      <alignment horizontal="center" vertical="center"/>
    </xf>
    <xf numFmtId="0" fontId="87" fillId="0" borderId="12" xfId="42" applyFont="1" applyFill="1" applyBorder="1" applyAlignment="1">
      <alignment horizontal="center" vertical="center"/>
    </xf>
    <xf numFmtId="165" fontId="95" fillId="0" borderId="70" xfId="42" applyNumberFormat="1" applyFont="1" applyFill="1" applyBorder="1" applyAlignment="1">
      <alignment horizontal="center" vertical="center"/>
    </xf>
    <xf numFmtId="0" fontId="87" fillId="0" borderId="54" xfId="42" applyFont="1" applyFill="1" applyBorder="1" applyAlignment="1">
      <alignment horizontal="center" vertical="center"/>
    </xf>
    <xf numFmtId="0" fontId="89" fillId="0" borderId="9" xfId="42" applyFont="1" applyFill="1" applyBorder="1" applyAlignment="1">
      <alignment horizontal="center" vertical="center"/>
    </xf>
    <xf numFmtId="0" fontId="107" fillId="20" borderId="52" xfId="42" applyFont="1" applyFill="1" applyBorder="1" applyAlignment="1">
      <alignment horizontal="center" vertical="center"/>
    </xf>
    <xf numFmtId="165" fontId="82" fillId="0" borderId="51" xfId="42" applyNumberFormat="1" applyFont="1" applyFill="1" applyBorder="1" applyAlignment="1">
      <alignment horizontal="center" vertical="center"/>
    </xf>
    <xf numFmtId="165" fontId="82" fillId="0" borderId="71" xfId="42" applyNumberFormat="1" applyFont="1" applyFill="1" applyBorder="1" applyAlignment="1">
      <alignment horizontal="center" vertical="center"/>
    </xf>
    <xf numFmtId="165" fontId="88" fillId="21" borderId="69" xfId="42" applyNumberFormat="1" applyFont="1" applyFill="1" applyBorder="1" applyAlignment="1">
      <alignment horizontal="center" vertical="center"/>
    </xf>
    <xf numFmtId="165" fontId="82" fillId="0" borderId="64" xfId="42" applyNumberFormat="1" applyFont="1" applyFill="1" applyBorder="1" applyAlignment="1">
      <alignment horizontal="center" vertical="center"/>
    </xf>
    <xf numFmtId="165" fontId="88" fillId="21" borderId="54" xfId="42" applyNumberFormat="1" applyFont="1" applyFill="1" applyBorder="1" applyAlignment="1">
      <alignment horizontal="center" vertical="center"/>
    </xf>
    <xf numFmtId="0" fontId="73" fillId="0" borderId="15" xfId="2" applyFont="1" applyFill="1" applyBorder="1" applyAlignment="1" applyProtection="1">
      <alignment horizontal="center" vertical="center"/>
    </xf>
    <xf numFmtId="165" fontId="5" fillId="9" borderId="15" xfId="2" applyNumberFormat="1" applyFont="1" applyFill="1" applyBorder="1" applyAlignment="1" applyProtection="1">
      <alignment horizontal="center" vertical="center"/>
    </xf>
    <xf numFmtId="165" fontId="5" fillId="9" borderId="6" xfId="2" applyNumberFormat="1" applyFont="1" applyFill="1" applyBorder="1" applyAlignment="1" applyProtection="1">
      <alignment horizontal="center" vertical="center"/>
    </xf>
    <xf numFmtId="165" fontId="5" fillId="6" borderId="15" xfId="2" applyNumberFormat="1" applyFont="1" applyFill="1" applyBorder="1" applyAlignment="1" applyProtection="1">
      <alignment horizontal="center" vertical="center"/>
    </xf>
    <xf numFmtId="165" fontId="56" fillId="7" borderId="32" xfId="0" applyNumberFormat="1" applyFont="1" applyFill="1" applyBorder="1" applyAlignment="1" applyProtection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horizontal="right" wrapText="1"/>
    </xf>
    <xf numFmtId="0" fontId="18" fillId="0" borderId="29" xfId="0" applyFont="1" applyFill="1" applyBorder="1" applyAlignment="1">
      <alignment horizontal="right" wrapText="1"/>
    </xf>
    <xf numFmtId="0" fontId="18" fillId="0" borderId="8" xfId="0" applyFont="1" applyFill="1" applyBorder="1" applyAlignment="1">
      <alignment horizontal="right" wrapText="1"/>
    </xf>
    <xf numFmtId="0" fontId="6" fillId="0" borderId="10" xfId="0" applyFont="1" applyFill="1" applyBorder="1" applyAlignment="1" applyProtection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22" fillId="0" borderId="23" xfId="0" applyFont="1" applyFill="1" applyBorder="1" applyAlignment="1" applyProtection="1">
      <alignment horizontal="right" vertical="center" wrapText="1"/>
    </xf>
    <xf numFmtId="0" fontId="24" fillId="0" borderId="24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0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26" fillId="0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31" fillId="7" borderId="28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 applyProtection="1">
      <alignment horizontal="center" vertical="center" wrapText="1"/>
    </xf>
    <xf numFmtId="0" fontId="5" fillId="4" borderId="10" xfId="2" applyFont="1" applyFill="1" applyBorder="1" applyAlignment="1" applyProtection="1">
      <alignment horizontal="center" vertical="center" wrapText="1"/>
    </xf>
    <xf numFmtId="164" fontId="13" fillId="5" borderId="11" xfId="3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/>
    </xf>
    <xf numFmtId="0" fontId="5" fillId="4" borderId="1" xfId="2" applyFont="1" applyFill="1" applyBorder="1" applyAlignment="1" applyProtection="1">
      <alignment horizontal="center" vertical="center" wrapText="1"/>
    </xf>
    <xf numFmtId="0" fontId="9" fillId="4" borderId="5" xfId="2" applyFont="1" applyFill="1" applyBorder="1" applyAlignment="1" applyProtection="1">
      <alignment horizontal="center" vertical="center"/>
    </xf>
    <xf numFmtId="0" fontId="5" fillId="2" borderId="10" xfId="2" applyFont="1" applyFill="1" applyBorder="1" applyAlignment="1" applyProtection="1">
      <alignment horizontal="center" vertical="center" wrapText="1"/>
    </xf>
    <xf numFmtId="0" fontId="69" fillId="2" borderId="72" xfId="0" applyFont="1" applyFill="1" applyBorder="1" applyAlignment="1" applyProtection="1">
      <alignment horizontal="left" vertical="center" wrapText="1"/>
    </xf>
    <xf numFmtId="0" fontId="56" fillId="0" borderId="9" xfId="39" applyFont="1" applyFill="1" applyBorder="1" applyAlignment="1" applyProtection="1">
      <alignment horizontal="right" vertical="center" wrapText="1"/>
    </xf>
    <xf numFmtId="0" fontId="8" fillId="9" borderId="31" xfId="39" applyFont="1" applyFill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8" fillId="2" borderId="35" xfId="39" applyFont="1" applyFill="1" applyBorder="1" applyAlignment="1" applyProtection="1">
      <alignment horizontal="center" vertical="center" wrapText="1"/>
    </xf>
    <xf numFmtId="0" fontId="8" fillId="4" borderId="1" xfId="39" applyFont="1" applyFill="1" applyBorder="1" applyAlignment="1" applyProtection="1">
      <alignment horizontal="center" vertical="center" wrapText="1"/>
    </xf>
    <xf numFmtId="0" fontId="51" fillId="0" borderId="1" xfId="39" applyFont="1" applyFill="1" applyBorder="1" applyAlignment="1" applyProtection="1">
      <alignment horizontal="center" vertical="center" wrapText="1"/>
    </xf>
    <xf numFmtId="0" fontId="54" fillId="2" borderId="19" xfId="39" applyFont="1" applyFill="1" applyBorder="1" applyAlignment="1" applyProtection="1">
      <alignment horizontal="center" vertical="center" wrapText="1"/>
    </xf>
    <xf numFmtId="0" fontId="51" fillId="0" borderId="9" xfId="39" applyFont="1" applyFill="1" applyBorder="1" applyAlignment="1" applyProtection="1">
      <alignment horizontal="righ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3" fillId="2" borderId="0" xfId="39" applyFont="1" applyFill="1" applyBorder="1" applyAlignment="1" applyProtection="1">
      <alignment horizontal="center"/>
    </xf>
    <xf numFmtId="0" fontId="42" fillId="2" borderId="0" xfId="39" applyFont="1" applyFill="1" applyBorder="1" applyAlignment="1" applyProtection="1">
      <alignment horizontal="center"/>
    </xf>
    <xf numFmtId="0" fontId="8" fillId="2" borderId="30" xfId="39" applyFont="1" applyFill="1" applyBorder="1" applyAlignment="1" applyProtection="1">
      <alignment horizontal="center" vertical="center" wrapText="1"/>
    </xf>
    <xf numFmtId="0" fontId="8" fillId="2" borderId="1" xfId="39" applyFont="1" applyFill="1" applyBorder="1" applyAlignment="1" applyProtection="1">
      <alignment horizontal="center" vertical="center" wrapText="1"/>
    </xf>
    <xf numFmtId="0" fontId="6" fillId="4" borderId="5" xfId="39" applyFont="1" applyFill="1" applyBorder="1" applyAlignment="1" applyProtection="1">
      <alignment horizontal="center" vertical="center" wrapText="1"/>
    </xf>
    <xf numFmtId="0" fontId="54" fillId="2" borderId="6" xfId="0" applyFont="1" applyFill="1" applyBorder="1" applyAlignment="1" applyProtection="1">
      <alignment horizontal="center" vertical="center" wrapText="1"/>
    </xf>
    <xf numFmtId="0" fontId="51" fillId="0" borderId="33" xfId="0" applyFont="1" applyFill="1" applyBorder="1" applyAlignment="1" applyProtection="1">
      <alignment horizontal="right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56" fillId="0" borderId="9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center"/>
    </xf>
    <xf numFmtId="0" fontId="8" fillId="2" borderId="3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56" fillId="0" borderId="28" xfId="0" applyFont="1" applyFill="1" applyBorder="1" applyAlignment="1" applyProtection="1">
      <alignment horizontal="right" vertical="center" wrapText="1"/>
    </xf>
    <xf numFmtId="0" fontId="56" fillId="0" borderId="29" xfId="0" applyFont="1" applyFill="1" applyBorder="1" applyAlignment="1" applyProtection="1">
      <alignment horizontal="right" vertical="center" wrapText="1"/>
    </xf>
    <xf numFmtId="0" fontId="56" fillId="0" borderId="45" xfId="0" applyFont="1" applyFill="1" applyBorder="1" applyAlignment="1" applyProtection="1">
      <alignment horizontal="right" vertical="center" wrapText="1"/>
    </xf>
    <xf numFmtId="0" fontId="42" fillId="2" borderId="0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31" xfId="0" applyFont="1" applyFill="1" applyBorder="1" applyAlignment="1" applyProtection="1">
      <alignment vertical="center" wrapText="1"/>
    </xf>
    <xf numFmtId="0" fontId="0" fillId="0" borderId="43" xfId="0" applyBorder="1" applyAlignment="1">
      <alignment vertical="center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 wrapText="1"/>
    </xf>
    <xf numFmtId="0" fontId="56" fillId="0" borderId="9" xfId="0" applyFont="1" applyFill="1" applyBorder="1" applyAlignment="1" applyProtection="1">
      <alignment horizontal="right" wrapText="1"/>
    </xf>
    <xf numFmtId="0" fontId="68" fillId="0" borderId="19" xfId="0" applyFont="1" applyFill="1" applyBorder="1" applyAlignment="1" applyProtection="1">
      <alignment horizontal="center" vertical="center" wrapText="1"/>
    </xf>
    <xf numFmtId="0" fontId="68" fillId="0" borderId="20" xfId="0" applyFont="1" applyFill="1" applyBorder="1" applyAlignment="1" applyProtection="1">
      <alignment horizontal="center" vertical="center" wrapText="1"/>
    </xf>
    <xf numFmtId="0" fontId="58" fillId="0" borderId="9" xfId="0" applyFont="1" applyFill="1" applyBorder="1" applyAlignment="1" applyProtection="1">
      <alignment horizontal="right" wrapText="1"/>
    </xf>
    <xf numFmtId="0" fontId="54" fillId="0" borderId="19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center" wrapText="1"/>
    </xf>
    <xf numFmtId="0" fontId="56" fillId="0" borderId="8" xfId="0" applyFont="1" applyFill="1" applyBorder="1" applyAlignment="1" applyProtection="1">
      <alignment horizontal="right" vertical="center" wrapText="1"/>
    </xf>
    <xf numFmtId="0" fontId="85" fillId="0" borderId="9" xfId="42" applyFont="1" applyFill="1" applyBorder="1" applyAlignment="1">
      <alignment horizontal="left" vertical="center" wrapText="1"/>
    </xf>
    <xf numFmtId="0" fontId="95" fillId="0" borderId="67" xfId="42" applyFont="1" applyFill="1" applyBorder="1" applyAlignment="1">
      <alignment horizontal="right" vertical="center" wrapText="1"/>
    </xf>
    <xf numFmtId="0" fontId="0" fillId="0" borderId="68" xfId="0" applyFont="1" applyFill="1" applyBorder="1" applyAlignment="1">
      <alignment horizontal="right"/>
    </xf>
    <xf numFmtId="0" fontId="95" fillId="0" borderId="9" xfId="42" applyFont="1" applyFill="1" applyBorder="1" applyAlignment="1">
      <alignment horizontal="right" vertical="center" wrapText="1"/>
    </xf>
    <xf numFmtId="0" fontId="0" fillId="0" borderId="9" xfId="0" applyFont="1" applyBorder="1" applyAlignment="1"/>
    <xf numFmtId="0" fontId="82" fillId="20" borderId="53" xfId="42" applyFont="1" applyFill="1" applyBorder="1" applyAlignment="1">
      <alignment horizontal="center" vertical="center"/>
    </xf>
    <xf numFmtId="0" fontId="82" fillId="20" borderId="52" xfId="42" applyFont="1" applyFill="1" applyBorder="1" applyAlignment="1">
      <alignment horizontal="center" vertical="center"/>
    </xf>
    <xf numFmtId="0" fontId="83" fillId="0" borderId="53" xfId="42" applyFont="1" applyFill="1" applyBorder="1" applyAlignment="1">
      <alignment horizontal="center" vertical="center" wrapText="1"/>
    </xf>
    <xf numFmtId="0" fontId="83" fillId="0" borderId="52" xfId="42" applyFont="1" applyFill="1" applyBorder="1" applyAlignment="1">
      <alignment horizontal="center" vertical="center" wrapText="1"/>
    </xf>
    <xf numFmtId="0" fontId="91" fillId="20" borderId="50" xfId="0" applyFont="1" applyFill="1" applyBorder="1" applyAlignment="1" applyProtection="1">
      <alignment horizontal="center" vertical="center" wrapText="1"/>
    </xf>
    <xf numFmtId="0" fontId="82" fillId="20" borderId="53" xfId="42" applyFont="1" applyFill="1" applyBorder="1" applyAlignment="1">
      <alignment horizontal="center" vertical="center" wrapText="1"/>
    </xf>
    <xf numFmtId="0" fontId="82" fillId="20" borderId="52" xfId="42" applyFont="1" applyFill="1" applyBorder="1" applyAlignment="1">
      <alignment horizontal="center" vertical="center" wrapText="1"/>
    </xf>
    <xf numFmtId="0" fontId="84" fillId="20" borderId="53" xfId="42" applyFont="1" applyFill="1" applyBorder="1" applyAlignment="1">
      <alignment horizontal="center" vertical="center" wrapText="1"/>
    </xf>
    <xf numFmtId="0" fontId="84" fillId="20" borderId="52" xfId="42" applyFont="1" applyFill="1" applyBorder="1" applyAlignment="1">
      <alignment horizontal="center" vertical="center" wrapText="1"/>
    </xf>
    <xf numFmtId="0" fontId="79" fillId="0" borderId="28" xfId="42" applyFont="1" applyFill="1" applyBorder="1" applyAlignment="1">
      <alignment horizontal="center" vertical="center" wrapText="1"/>
    </xf>
    <xf numFmtId="0" fontId="79" fillId="0" borderId="8" xfId="42" applyFont="1" applyFill="1" applyBorder="1" applyAlignment="1">
      <alignment horizontal="center" vertical="center" wrapText="1"/>
    </xf>
    <xf numFmtId="0" fontId="82" fillId="0" borderId="51" xfId="42" applyFont="1" applyFill="1" applyBorder="1" applyAlignment="1">
      <alignment horizontal="center" vertical="center" wrapText="1"/>
    </xf>
    <xf numFmtId="0" fontId="82" fillId="0" borderId="65" xfId="42" applyFont="1" applyFill="1" applyBorder="1" applyAlignment="1">
      <alignment horizontal="center" vertical="center" wrapText="1"/>
    </xf>
    <xf numFmtId="0" fontId="82" fillId="20" borderId="12" xfId="42" applyFont="1" applyFill="1" applyBorder="1" applyAlignment="1">
      <alignment horizontal="center" vertical="center"/>
    </xf>
    <xf numFmtId="0" fontId="82" fillId="20" borderId="14" xfId="42" applyFont="1" applyFill="1" applyBorder="1" applyAlignment="1">
      <alignment horizontal="center" vertical="center"/>
    </xf>
    <xf numFmtId="0" fontId="83" fillId="0" borderId="12" xfId="42" applyFont="1" applyFill="1" applyBorder="1" applyAlignment="1">
      <alignment horizontal="center" vertical="center" wrapText="1"/>
    </xf>
    <xf numFmtId="0" fontId="83" fillId="0" borderId="14" xfId="42" applyFont="1" applyFill="1" applyBorder="1" applyAlignment="1">
      <alignment horizontal="center" vertical="center" wrapText="1"/>
    </xf>
    <xf numFmtId="0" fontId="75" fillId="0" borderId="62" xfId="42" applyFont="1" applyFill="1" applyBorder="1" applyAlignment="1">
      <alignment horizontal="center" vertical="center" wrapText="1"/>
    </xf>
    <xf numFmtId="0" fontId="79" fillId="0" borderId="53" xfId="42" applyFont="1" applyFill="1" applyBorder="1" applyAlignment="1">
      <alignment horizontal="center" vertical="center" wrapText="1"/>
    </xf>
    <xf numFmtId="0" fontId="79" fillId="0" borderId="54" xfId="42" applyFont="1" applyFill="1" applyBorder="1" applyAlignment="1">
      <alignment horizontal="center" vertical="center" wrapText="1"/>
    </xf>
    <xf numFmtId="0" fontId="79" fillId="0" borderId="52" xfId="42" applyFont="1" applyFill="1" applyBorder="1" applyAlignment="1">
      <alignment horizontal="center" vertical="center" wrapText="1"/>
    </xf>
    <xf numFmtId="0" fontId="94" fillId="20" borderId="53" xfId="0" applyFont="1" applyFill="1" applyBorder="1" applyAlignment="1" applyProtection="1">
      <alignment horizontal="center" vertical="center" wrapText="1"/>
    </xf>
    <xf numFmtId="0" fontId="94" fillId="20" borderId="54" xfId="0" applyFont="1" applyFill="1" applyBorder="1" applyAlignment="1" applyProtection="1">
      <alignment horizontal="center" vertical="center" wrapText="1"/>
    </xf>
    <xf numFmtId="0" fontId="94" fillId="20" borderId="52" xfId="0" applyFont="1" applyFill="1" applyBorder="1" applyAlignment="1" applyProtection="1">
      <alignment horizontal="center" vertical="center" wrapText="1"/>
    </xf>
    <xf numFmtId="0" fontId="79" fillId="0" borderId="51" xfId="42" applyFont="1" applyFill="1" applyBorder="1" applyAlignment="1">
      <alignment horizontal="center" vertical="center" wrapText="1"/>
    </xf>
    <xf numFmtId="0" fontId="79" fillId="0" borderId="63" xfId="42" applyFont="1" applyFill="1" applyBorder="1" applyAlignment="1">
      <alignment horizontal="center" vertical="center" wrapText="1"/>
    </xf>
    <xf numFmtId="0" fontId="79" fillId="0" borderId="51" xfId="42" applyFont="1" applyFill="1" applyBorder="1" applyAlignment="1">
      <alignment horizontal="center" vertical="center"/>
    </xf>
    <xf numFmtId="0" fontId="79" fillId="0" borderId="63" xfId="42" applyFont="1" applyFill="1" applyBorder="1" applyAlignment="1">
      <alignment horizontal="center" vertical="center"/>
    </xf>
    <xf numFmtId="0" fontId="80" fillId="0" borderId="51" xfId="42" applyFont="1" applyFill="1" applyBorder="1" applyAlignment="1">
      <alignment horizontal="center" vertical="center" wrapText="1"/>
    </xf>
    <xf numFmtId="0" fontId="80" fillId="0" borderId="63" xfId="42" applyFont="1" applyFill="1" applyBorder="1" applyAlignment="1">
      <alignment horizontal="center" vertical="center" wrapText="1"/>
    </xf>
    <xf numFmtId="0" fontId="79" fillId="0" borderId="64" xfId="42" applyFont="1" applyFill="1" applyBorder="1" applyAlignment="1">
      <alignment horizontal="center" vertical="center" wrapText="1"/>
    </xf>
    <xf numFmtId="0" fontId="79" fillId="0" borderId="65" xfId="42" applyFont="1" applyFill="1" applyBorder="1" applyAlignment="1">
      <alignment horizontal="center" vertical="center" wrapText="1"/>
    </xf>
    <xf numFmtId="0" fontId="90" fillId="0" borderId="9" xfId="42" applyFont="1" applyFill="1" applyBorder="1" applyAlignment="1">
      <alignment horizontal="center" vertical="center" wrapText="1"/>
    </xf>
    <xf numFmtId="0" fontId="85" fillId="0" borderId="28" xfId="42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/>
    </xf>
    <xf numFmtId="0" fontId="82" fillId="20" borderId="50" xfId="42" applyFont="1" applyFill="1" applyBorder="1" applyAlignment="1">
      <alignment horizontal="center" vertical="center"/>
    </xf>
    <xf numFmtId="0" fontId="83" fillId="0" borderId="50" xfId="42" applyFont="1" applyFill="1" applyBorder="1" applyAlignment="1">
      <alignment horizontal="center" vertical="center" wrapText="1"/>
    </xf>
    <xf numFmtId="0" fontId="82" fillId="0" borderId="50" xfId="42" applyFont="1" applyFill="1" applyBorder="1" applyAlignment="1">
      <alignment horizontal="center" vertical="center" wrapText="1"/>
    </xf>
    <xf numFmtId="0" fontId="93" fillId="0" borderId="53" xfId="0" applyFont="1" applyFill="1" applyBorder="1" applyAlignment="1" applyProtection="1">
      <alignment horizontal="center" vertical="center" wrapText="1"/>
    </xf>
    <xf numFmtId="0" fontId="82" fillId="20" borderId="50" xfId="42" applyFont="1" applyFill="1" applyBorder="1" applyAlignment="1">
      <alignment horizontal="center" vertical="center" wrapText="1"/>
    </xf>
    <xf numFmtId="0" fontId="84" fillId="20" borderId="50" xfId="42" applyFont="1" applyFill="1" applyBorder="1" applyAlignment="1">
      <alignment horizontal="center" vertical="center" wrapText="1"/>
    </xf>
    <xf numFmtId="0" fontId="79" fillId="0" borderId="9" xfId="42" applyFont="1" applyFill="1" applyBorder="1" applyAlignment="1">
      <alignment horizontal="center" vertical="center" wrapText="1"/>
    </xf>
    <xf numFmtId="0" fontId="82" fillId="20" borderId="49" xfId="42" applyFont="1" applyFill="1" applyBorder="1" applyAlignment="1">
      <alignment horizontal="center" vertical="center" wrapText="1"/>
    </xf>
    <xf numFmtId="0" fontId="82" fillId="20" borderId="9" xfId="42" applyFont="1" applyFill="1" applyBorder="1" applyAlignment="1">
      <alignment horizontal="center" vertical="center"/>
    </xf>
    <xf numFmtId="0" fontId="83" fillId="0" borderId="9" xfId="42" applyFont="1" applyFill="1" applyBorder="1" applyAlignment="1">
      <alignment horizontal="center" vertical="center" wrapText="1"/>
    </xf>
    <xf numFmtId="0" fontId="75" fillId="0" borderId="0" xfId="42" applyFont="1" applyFill="1" applyAlignment="1">
      <alignment horizontal="center" vertical="center" wrapText="1"/>
    </xf>
    <xf numFmtId="0" fontId="79" fillId="0" borderId="47" xfId="42" applyFont="1" applyFill="1" applyBorder="1" applyAlignment="1">
      <alignment horizontal="center" vertical="center" wrapText="1"/>
    </xf>
    <xf numFmtId="0" fontId="79" fillId="0" borderId="48" xfId="42" applyFont="1" applyFill="1" applyBorder="1" applyAlignment="1">
      <alignment horizontal="center" vertical="center" wrapText="1"/>
    </xf>
    <xf numFmtId="0" fontId="79" fillId="0" borderId="49" xfId="42" applyFont="1" applyFill="1" applyBorder="1" applyAlignment="1">
      <alignment horizontal="center" vertical="center" wrapText="1"/>
    </xf>
    <xf numFmtId="0" fontId="79" fillId="0" borderId="50" xfId="42" applyFont="1" applyFill="1" applyBorder="1" applyAlignment="1">
      <alignment horizontal="center" vertical="center" wrapText="1"/>
    </xf>
    <xf numFmtId="0" fontId="79" fillId="0" borderId="50" xfId="42" applyFont="1" applyFill="1" applyBorder="1" applyAlignment="1">
      <alignment horizontal="center" vertical="center"/>
    </xf>
    <xf numFmtId="0" fontId="80" fillId="0" borderId="50" xfId="42" applyFont="1" applyFill="1" applyBorder="1" applyAlignment="1">
      <alignment horizontal="center" vertical="center" wrapText="1"/>
    </xf>
  </cellXfs>
  <cellStyles count="43"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60% — акцент1" xfId="19"/>
    <cellStyle name="60% — акцент2" xfId="20"/>
    <cellStyle name="60% — акцент3" xfId="21"/>
    <cellStyle name="60% — акцент4" xfId="22"/>
    <cellStyle name="60% — акцент5" xfId="23"/>
    <cellStyle name="60% — акцент6" xfId="24"/>
    <cellStyle name="normal" xfId="25"/>
    <cellStyle name="Обычный" xfId="0" builtinId="0"/>
    <cellStyle name="Обычный 2" xfId="26"/>
    <cellStyle name="Обычный 2 2" xfId="27"/>
    <cellStyle name="Обычный 2 3" xfId="6"/>
    <cellStyle name="Обычный 2 4" xfId="28"/>
    <cellStyle name="Обычный 3" xfId="29"/>
    <cellStyle name="Обычный 3 2" xfId="30"/>
    <cellStyle name="Обычный 3 3" xfId="31"/>
    <cellStyle name="Обычный 3 4" xfId="32"/>
    <cellStyle name="Обычный 4" xfId="33"/>
    <cellStyle name="Обычный 4 2" xfId="34"/>
    <cellStyle name="Обычный 5" xfId="2"/>
    <cellStyle name="Обычный 6" xfId="35"/>
    <cellStyle name="Обычный 7" xfId="39"/>
    <cellStyle name="Обычный_Смер. по классам бол." xfId="41"/>
    <cellStyle name="Обычный_Смертность от травм всего населения за 9 месяцев 2008 г. (version 1)" xfId="42"/>
    <cellStyle name="Обычный_янв" xfId="4"/>
    <cellStyle name="Обычный_янв 2" xfId="36"/>
    <cellStyle name="Обычный_янв_1" xfId="37"/>
    <cellStyle name="Процентный" xfId="1" builtinId="5"/>
    <cellStyle name="Процентный 3" xfId="5"/>
    <cellStyle name="Процентный 4" xfId="40"/>
    <cellStyle name="ТЕКСТ" xfId="38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(2013)\&#1044;&#1077;&#1084;&#1086;&#1075;&#1088;&#1072;&#1092;&#1080;&#1103;%20%20(08-13,%2014,15,16,17\2017\&#1045;&#1089;&#1090;&#1077;-&#1077;%20&#1076;&#1074;&#1080;-&#1077;-17&#1075;\&#1044;&#1077;&#1084;&#1086;&#1075;&#1088;&#1072;&#1092;&#1080;&#1103;%20-2017\&#1087;&#1086;%20&#1082;&#1083;&#1072;&#1089;&#1089;&#1072;&#1084;%20&#1073;&#1086;&#1083;&#1077;&#1079;%20-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СК"/>
      <sheetName val="БСК-7мес-17"/>
      <sheetName val="БОД"/>
      <sheetName val="янв -17 "/>
      <sheetName val="янв (2)"/>
      <sheetName val="2 мес-17"/>
      <sheetName val="2 мес-17 (рай)"/>
      <sheetName val="1 квар"/>
      <sheetName val="1 кв (2)"/>
      <sheetName val="АПР"/>
      <sheetName val="4 мес "/>
      <sheetName val="4  (1)"/>
      <sheetName val="май"/>
      <sheetName val="за 5 м"/>
      <sheetName val="за 5 м-1"/>
      <sheetName val="июнь"/>
      <sheetName val="за 6 м (1)"/>
      <sheetName val="за 6 м (2)"/>
      <sheetName val="1 полуг"/>
      <sheetName val="1 полуг-1"/>
      <sheetName val="1 полуг-2"/>
      <sheetName val="июнь (2)"/>
      <sheetName val="июль"/>
      <sheetName val="7 мес-17 "/>
      <sheetName val="7 мес (2)"/>
      <sheetName val="авг"/>
      <sheetName val="авг (2)"/>
      <sheetName val="8 мес-17"/>
      <sheetName val="R 00-99"/>
      <sheetName val="8 (2)"/>
      <sheetName val="8 мес"/>
      <sheetName val="сен"/>
      <sheetName val="9 мес"/>
      <sheetName val="9 мес (2)"/>
      <sheetName val="окт"/>
      <sheetName val="10 мес"/>
      <sheetName val="10мес-2"/>
      <sheetName val="10мес-не пол-я"/>
      <sheetName val="Лист6"/>
      <sheetName val="ноя"/>
      <sheetName val="ноя (мои данные)"/>
      <sheetName val="11м"/>
      <sheetName val="11м (2)"/>
      <sheetName val="декаб"/>
      <sheetName val="2016 -по нозол"/>
      <sheetName val="2016(2)"/>
      <sheetName val="2015 (мои)"/>
      <sheetName val="2015 (мои) (2)"/>
      <sheetName val="янв-тр"/>
      <sheetName val="янв-тр (2)"/>
      <sheetName val="фев-тр "/>
      <sheetName val="тр-за 2 мес"/>
      <sheetName val="тр-за 2 мес (рай)"/>
      <sheetName val="март-тр "/>
      <sheetName val="тр1 кв"/>
      <sheetName val="класс бол -тр1 кв "/>
      <sheetName val="4 мес"/>
      <sheetName val="4 мес (2)"/>
      <sheetName val="5 мес"/>
      <sheetName val="5 мес (2)"/>
      <sheetName val="тр 1 п"/>
      <sheetName val="тр 1 п (2)"/>
      <sheetName val="тр 7_мес"/>
      <sheetName val="тр 7_мес (2)"/>
      <sheetName val="авг-17"/>
      <sheetName val="8м-2017"/>
      <sheetName val="тр 8 мес (2)"/>
      <sheetName val="сен-17"/>
      <sheetName val="тр-9 мес"/>
      <sheetName val="тр-9 мес (2)"/>
      <sheetName val="10м (труд) "/>
      <sheetName val="10м (труд) -2"/>
      <sheetName val="11м (труд)"/>
      <sheetName val="11м (труд) (2)"/>
      <sheetName val="2016тру"/>
      <sheetName val="2016тру (2)"/>
      <sheetName val="R"/>
      <sheetName val="НИЗ"/>
      <sheetName val="Минэконразв"/>
      <sheetName val="МДДК"/>
      <sheetName val="Лист2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7">
          <cell r="AC17">
            <v>2890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Zeros="0" topLeftCell="A10" workbookViewId="0">
      <selection activeCell="D27" sqref="D27"/>
    </sheetView>
  </sheetViews>
  <sheetFormatPr defaultRowHeight="12.75"/>
  <cols>
    <col min="1" max="1" width="4.7109375" customWidth="1"/>
    <col min="2" max="2" width="16.140625" customWidth="1"/>
    <col min="3" max="3" width="9.42578125" bestFit="1" customWidth="1"/>
    <col min="4" max="4" width="8.42578125" customWidth="1"/>
    <col min="5" max="5" width="6.85546875" customWidth="1"/>
    <col min="6" max="6" width="5" customWidth="1"/>
    <col min="7" max="7" width="5.7109375" customWidth="1"/>
    <col min="8" max="8" width="5.140625" customWidth="1"/>
    <col min="9" max="9" width="5.7109375" customWidth="1"/>
    <col min="10" max="10" width="6.42578125" customWidth="1"/>
    <col min="11" max="11" width="6.140625" customWidth="1"/>
    <col min="12" max="12" width="5.7109375" customWidth="1"/>
    <col min="13" max="13" width="6.5703125" customWidth="1"/>
    <col min="14" max="14" width="7.7109375" customWidth="1"/>
    <col min="15" max="15" width="6.42578125" customWidth="1"/>
    <col min="16" max="16" width="6.5703125" customWidth="1"/>
    <col min="17" max="17" width="6.140625" customWidth="1"/>
    <col min="18" max="18" width="6.85546875" customWidth="1"/>
    <col min="19" max="19" width="7.140625" customWidth="1"/>
    <col min="20" max="20" width="8" customWidth="1"/>
    <col min="21" max="21" width="7.5703125" customWidth="1"/>
    <col min="22" max="22" width="8.140625" customWidth="1"/>
    <col min="23" max="23" width="6.85546875" customWidth="1"/>
    <col min="24" max="24" width="8" customWidth="1"/>
    <col min="25" max="25" width="7.140625" customWidth="1"/>
    <col min="26" max="26" width="9.140625" customWidth="1"/>
  </cols>
  <sheetData>
    <row r="1" spans="1:26" ht="22.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1"/>
      <c r="X1" s="1"/>
      <c r="Y1" s="1"/>
      <c r="Z1" s="1"/>
    </row>
    <row r="2" spans="1:26" ht="23.25" thickBot="1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1"/>
      <c r="X2" s="1"/>
      <c r="Y2" s="1"/>
      <c r="Z2" s="1"/>
    </row>
    <row r="3" spans="1:26" ht="30" customHeight="1" thickBot="1">
      <c r="A3" s="414" t="s">
        <v>2</v>
      </c>
      <c r="B3" s="415" t="s">
        <v>3</v>
      </c>
      <c r="C3" s="416" t="s">
        <v>4</v>
      </c>
      <c r="D3" s="417" t="s">
        <v>5</v>
      </c>
      <c r="E3" s="418" t="s">
        <v>6</v>
      </c>
      <c r="F3" s="418"/>
      <c r="G3" s="418"/>
      <c r="H3" s="418"/>
      <c r="I3" s="418"/>
      <c r="J3" s="418"/>
      <c r="K3" s="418"/>
      <c r="L3" s="418"/>
      <c r="M3" s="418"/>
      <c r="N3" s="419" t="s">
        <v>7</v>
      </c>
      <c r="O3" s="420" t="s">
        <v>8</v>
      </c>
      <c r="P3" s="420"/>
      <c r="Q3" s="420"/>
      <c r="R3" s="420"/>
      <c r="S3" s="420"/>
      <c r="T3" s="398" t="s">
        <v>9</v>
      </c>
      <c r="U3" s="404" t="s">
        <v>10</v>
      </c>
      <c r="V3" s="405" t="s">
        <v>11</v>
      </c>
      <c r="W3" s="405" t="s">
        <v>12</v>
      </c>
      <c r="X3" s="406" t="s">
        <v>13</v>
      </c>
      <c r="Y3" s="407" t="s">
        <v>14</v>
      </c>
      <c r="Z3" s="408"/>
    </row>
    <row r="4" spans="1:26" ht="21" customHeight="1" thickBot="1">
      <c r="A4" s="414"/>
      <c r="B4" s="415"/>
      <c r="C4" s="416"/>
      <c r="D4" s="417"/>
      <c r="E4" s="411" t="s">
        <v>15</v>
      </c>
      <c r="F4" s="412" t="s">
        <v>16</v>
      </c>
      <c r="G4" s="412" t="s">
        <v>17</v>
      </c>
      <c r="H4" s="2" t="s">
        <v>18</v>
      </c>
      <c r="I4" s="3"/>
      <c r="J4" s="412" t="s">
        <v>19</v>
      </c>
      <c r="K4" s="412" t="s">
        <v>20</v>
      </c>
      <c r="L4" s="412" t="s">
        <v>21</v>
      </c>
      <c r="M4" s="421" t="s">
        <v>22</v>
      </c>
      <c r="N4" s="419"/>
      <c r="O4" s="398" t="s">
        <v>23</v>
      </c>
      <c r="P4" s="398" t="s">
        <v>24</v>
      </c>
      <c r="Q4" s="398" t="s">
        <v>25</v>
      </c>
      <c r="R4" s="398" t="s">
        <v>26</v>
      </c>
      <c r="S4" s="399" t="s">
        <v>27</v>
      </c>
      <c r="T4" s="398"/>
      <c r="U4" s="398"/>
      <c r="V4" s="405"/>
      <c r="W4" s="405"/>
      <c r="X4" s="406"/>
      <c r="Y4" s="400" t="s">
        <v>28</v>
      </c>
      <c r="Z4" s="402" t="s">
        <v>29</v>
      </c>
    </row>
    <row r="5" spans="1:26" ht="51.75" customHeight="1">
      <c r="A5" s="414"/>
      <c r="B5" s="415"/>
      <c r="C5" s="416"/>
      <c r="D5" s="417"/>
      <c r="E5" s="411"/>
      <c r="F5" s="412"/>
      <c r="G5" s="412"/>
      <c r="H5" s="4" t="s">
        <v>30</v>
      </c>
      <c r="I5" s="4" t="s">
        <v>31</v>
      </c>
      <c r="J5" s="412"/>
      <c r="K5" s="412"/>
      <c r="L5" s="412"/>
      <c r="M5" s="421"/>
      <c r="N5" s="419"/>
      <c r="O5" s="398"/>
      <c r="P5" s="398"/>
      <c r="Q5" s="398"/>
      <c r="R5" s="398"/>
      <c r="S5" s="399"/>
      <c r="T5" s="398"/>
      <c r="U5" s="398"/>
      <c r="V5" s="405"/>
      <c r="W5" s="405"/>
      <c r="X5" s="406"/>
      <c r="Y5" s="401"/>
      <c r="Z5" s="403"/>
    </row>
    <row r="6" spans="1:26" ht="18.75" customHeight="1">
      <c r="A6" s="5">
        <v>1</v>
      </c>
      <c r="B6" s="6" t="s">
        <v>32</v>
      </c>
      <c r="C6" s="7">
        <v>33082</v>
      </c>
      <c r="D6" s="8">
        <v>342</v>
      </c>
      <c r="E6" s="366">
        <v>257</v>
      </c>
      <c r="F6" s="366">
        <v>0</v>
      </c>
      <c r="G6" s="366">
        <v>0</v>
      </c>
      <c r="H6" s="366">
        <v>0</v>
      </c>
      <c r="I6" s="366">
        <v>1</v>
      </c>
      <c r="J6" s="366">
        <v>62</v>
      </c>
      <c r="K6" s="366">
        <v>195</v>
      </c>
      <c r="L6" s="366">
        <v>125</v>
      </c>
      <c r="M6" s="366">
        <v>132</v>
      </c>
      <c r="N6" s="10">
        <v>12.415875702799106</v>
      </c>
      <c r="O6" s="11">
        <v>9.3300586421618998</v>
      </c>
      <c r="P6" s="11">
        <v>4.0687394131468224</v>
      </c>
      <c r="Q6" s="11">
        <v>0</v>
      </c>
      <c r="R6" s="11">
        <v>2.9154518950437316</v>
      </c>
      <c r="S6" s="12">
        <v>2.9154518950437316</v>
      </c>
      <c r="T6" s="11">
        <v>3.085817060637206</v>
      </c>
      <c r="U6" s="11"/>
      <c r="V6" s="13">
        <v>18301</v>
      </c>
      <c r="W6" s="9">
        <v>1</v>
      </c>
      <c r="X6" s="14">
        <v>1</v>
      </c>
      <c r="Y6" s="15">
        <v>1.4438566963212311</v>
      </c>
      <c r="Z6" s="16">
        <v>8318</v>
      </c>
    </row>
    <row r="7" spans="1:26" ht="18.75" customHeight="1">
      <c r="A7" s="5">
        <v>2</v>
      </c>
      <c r="B7" s="6" t="s">
        <v>33</v>
      </c>
      <c r="C7" s="7">
        <v>8402.5</v>
      </c>
      <c r="D7" s="8">
        <v>97</v>
      </c>
      <c r="E7" s="366">
        <v>86</v>
      </c>
      <c r="F7" s="366">
        <v>3</v>
      </c>
      <c r="G7" s="366">
        <v>2</v>
      </c>
      <c r="H7" s="366">
        <v>1</v>
      </c>
      <c r="I7" s="366">
        <v>0</v>
      </c>
      <c r="J7" s="366">
        <v>23</v>
      </c>
      <c r="K7" s="366">
        <v>58</v>
      </c>
      <c r="L7" s="366">
        <v>37</v>
      </c>
      <c r="M7" s="366">
        <v>49</v>
      </c>
      <c r="N7" s="10">
        <v>13.864564117822077</v>
      </c>
      <c r="O7" s="11">
        <v>12.292293960130914</v>
      </c>
      <c r="P7" s="11">
        <v>6.2382565492321591</v>
      </c>
      <c r="Q7" s="11">
        <v>30.927835051546392</v>
      </c>
      <c r="R7" s="11">
        <v>10.309278350515465</v>
      </c>
      <c r="S7" s="12">
        <v>0</v>
      </c>
      <c r="T7" s="11">
        <v>1.5722701576911629</v>
      </c>
      <c r="U7" s="11"/>
      <c r="V7" s="13">
        <v>4428</v>
      </c>
      <c r="W7" s="9">
        <v>0</v>
      </c>
      <c r="X7" s="14">
        <v>5</v>
      </c>
      <c r="Y7" s="15">
        <v>24.580433892754812</v>
      </c>
      <c r="Z7" s="16">
        <v>2443</v>
      </c>
    </row>
    <row r="8" spans="1:26" ht="18.75" customHeight="1">
      <c r="A8" s="5">
        <v>3</v>
      </c>
      <c r="B8" s="6" t="s">
        <v>34</v>
      </c>
      <c r="C8" s="7">
        <v>12334.5</v>
      </c>
      <c r="D8" s="8">
        <v>154</v>
      </c>
      <c r="E8" s="366">
        <v>143</v>
      </c>
      <c r="F8" s="366">
        <v>1</v>
      </c>
      <c r="G8" s="366">
        <v>0</v>
      </c>
      <c r="H8" s="366">
        <v>1</v>
      </c>
      <c r="I8" s="366">
        <v>1</v>
      </c>
      <c r="J8" s="366">
        <v>40</v>
      </c>
      <c r="K8" s="366">
        <v>102</v>
      </c>
      <c r="L8" s="366">
        <v>71</v>
      </c>
      <c r="M8" s="366">
        <v>72</v>
      </c>
      <c r="N8" s="10">
        <v>14.994851838339615</v>
      </c>
      <c r="O8" s="11">
        <v>13.92379099274393</v>
      </c>
      <c r="P8" s="11">
        <v>7.8304808475957612</v>
      </c>
      <c r="Q8" s="11">
        <v>6.4935064935064934</v>
      </c>
      <c r="R8" s="11">
        <v>12.903225806451612</v>
      </c>
      <c r="S8" s="12">
        <v>6.4516129032258061</v>
      </c>
      <c r="T8" s="11">
        <v>1.0710608455956852</v>
      </c>
      <c r="U8" s="11"/>
      <c r="V8" s="13">
        <v>6135</v>
      </c>
      <c r="W8" s="9">
        <v>1</v>
      </c>
      <c r="X8" s="14">
        <v>2</v>
      </c>
      <c r="Y8" s="15">
        <v>6.2912519643792564</v>
      </c>
      <c r="Z8" s="16">
        <v>3818</v>
      </c>
    </row>
    <row r="9" spans="1:26" ht="18.75" customHeight="1">
      <c r="A9" s="5">
        <v>4</v>
      </c>
      <c r="B9" s="6" t="s">
        <v>35</v>
      </c>
      <c r="C9" s="7">
        <v>13795</v>
      </c>
      <c r="D9" s="8">
        <v>176</v>
      </c>
      <c r="E9" s="366">
        <v>139</v>
      </c>
      <c r="F9" s="366">
        <v>0</v>
      </c>
      <c r="G9" s="366">
        <v>1</v>
      </c>
      <c r="H9" s="366">
        <v>0</v>
      </c>
      <c r="I9" s="366">
        <v>3</v>
      </c>
      <c r="J9" s="366">
        <v>44</v>
      </c>
      <c r="K9" s="366">
        <v>94</v>
      </c>
      <c r="L9" s="366">
        <v>69</v>
      </c>
      <c r="M9" s="366">
        <v>70</v>
      </c>
      <c r="N9" s="10">
        <v>15.322653135193912</v>
      </c>
      <c r="O9" s="11">
        <v>12.101413555636102</v>
      </c>
      <c r="P9" s="11">
        <v>7.6607712380400121</v>
      </c>
      <c r="Q9" s="11">
        <v>0</v>
      </c>
      <c r="R9" s="11">
        <v>16.759776536312849</v>
      </c>
      <c r="S9" s="12">
        <v>16.759776536312849</v>
      </c>
      <c r="T9" s="11">
        <v>3.2212395795578104</v>
      </c>
      <c r="U9" s="11"/>
      <c r="V9" s="13">
        <v>6898</v>
      </c>
      <c r="W9" s="9">
        <v>1</v>
      </c>
      <c r="X9" s="14">
        <v>2</v>
      </c>
      <c r="Y9" s="15">
        <v>5.4343891402714934</v>
      </c>
      <c r="Z9" s="16">
        <v>4420</v>
      </c>
    </row>
    <row r="10" spans="1:26" ht="18.75" customHeight="1">
      <c r="A10" s="5">
        <v>5</v>
      </c>
      <c r="B10" s="6" t="s">
        <v>36</v>
      </c>
      <c r="C10" s="7">
        <v>14355.5</v>
      </c>
      <c r="D10" s="8">
        <v>173</v>
      </c>
      <c r="E10" s="366">
        <v>114</v>
      </c>
      <c r="F10" s="366">
        <v>1</v>
      </c>
      <c r="G10" s="366">
        <v>1</v>
      </c>
      <c r="H10" s="366">
        <v>0</v>
      </c>
      <c r="I10" s="366">
        <v>1</v>
      </c>
      <c r="J10" s="366">
        <v>33</v>
      </c>
      <c r="K10" s="366">
        <v>79</v>
      </c>
      <c r="L10" s="366">
        <v>63</v>
      </c>
      <c r="M10" s="366">
        <v>51</v>
      </c>
      <c r="N10" s="10">
        <v>14.473407404827418</v>
      </c>
      <c r="O10" s="11">
        <v>9.5373898505799168</v>
      </c>
      <c r="P10" s="11">
        <v>5.4658667769962763</v>
      </c>
      <c r="Q10" s="11">
        <v>5.7803468208092488</v>
      </c>
      <c r="R10" s="11">
        <v>5.7471264367816088</v>
      </c>
      <c r="S10" s="12">
        <v>5.7471264367816088</v>
      </c>
      <c r="T10" s="11">
        <v>4.9360175542475009</v>
      </c>
      <c r="U10" s="17">
        <v>6.9421965317919083</v>
      </c>
      <c r="V10" s="13">
        <v>7251</v>
      </c>
      <c r="W10" s="9">
        <v>0</v>
      </c>
      <c r="X10" s="14">
        <v>2</v>
      </c>
      <c r="Y10" s="15">
        <v>5.2571678704311671</v>
      </c>
      <c r="Z10" s="16">
        <v>4569</v>
      </c>
    </row>
    <row r="11" spans="1:26" ht="18.75" customHeight="1">
      <c r="A11" s="5">
        <v>6</v>
      </c>
      <c r="B11" s="6" t="s">
        <v>37</v>
      </c>
      <c r="C11" s="7">
        <v>11534.5</v>
      </c>
      <c r="D11" s="8">
        <v>218</v>
      </c>
      <c r="E11" s="366">
        <v>73</v>
      </c>
      <c r="F11" s="366">
        <v>3</v>
      </c>
      <c r="G11" s="366">
        <v>2</v>
      </c>
      <c r="H11" s="366">
        <v>1</v>
      </c>
      <c r="I11" s="366">
        <v>1</v>
      </c>
      <c r="J11" s="366">
        <v>26</v>
      </c>
      <c r="K11" s="366">
        <v>42</v>
      </c>
      <c r="L11" s="366">
        <v>39</v>
      </c>
      <c r="M11" s="366">
        <v>34</v>
      </c>
      <c r="N11" s="10">
        <v>22.698686549048507</v>
      </c>
      <c r="O11" s="11">
        <v>7.6009363214703711</v>
      </c>
      <c r="P11" s="11">
        <v>5.2997284453496265</v>
      </c>
      <c r="Q11" s="11">
        <v>13.761467889908257</v>
      </c>
      <c r="R11" s="11">
        <v>9.1324200913241995</v>
      </c>
      <c r="S11" s="12">
        <v>4.5662100456621006</v>
      </c>
      <c r="T11" s="11">
        <v>15.097750227578135</v>
      </c>
      <c r="U11" s="18"/>
      <c r="V11" s="13">
        <v>5892</v>
      </c>
      <c r="W11" s="9">
        <v>2</v>
      </c>
      <c r="X11" s="14">
        <v>7</v>
      </c>
      <c r="Y11" s="15">
        <v>19.465153970826581</v>
      </c>
      <c r="Z11" s="16">
        <v>4319</v>
      </c>
    </row>
    <row r="12" spans="1:26" ht="18.75" customHeight="1">
      <c r="A12" s="5">
        <v>7</v>
      </c>
      <c r="B12" s="6" t="s">
        <v>38</v>
      </c>
      <c r="C12" s="7">
        <v>19159</v>
      </c>
      <c r="D12" s="8">
        <v>369</v>
      </c>
      <c r="E12" s="366">
        <v>95</v>
      </c>
      <c r="F12" s="366">
        <v>3</v>
      </c>
      <c r="G12" s="366">
        <v>2</v>
      </c>
      <c r="H12" s="366">
        <v>1</v>
      </c>
      <c r="I12" s="366">
        <v>1</v>
      </c>
      <c r="J12" s="366">
        <v>31</v>
      </c>
      <c r="K12" s="366">
        <v>59</v>
      </c>
      <c r="L12" s="366">
        <v>46</v>
      </c>
      <c r="M12" s="366">
        <v>49</v>
      </c>
      <c r="N12" s="10">
        <v>23.131113314891174</v>
      </c>
      <c r="O12" s="11">
        <v>5.955164674565478</v>
      </c>
      <c r="P12" s="11">
        <v>3.7618470243508133</v>
      </c>
      <c r="Q12" s="11">
        <v>8.1300813008130088</v>
      </c>
      <c r="R12" s="11">
        <v>5.4054054054054053</v>
      </c>
      <c r="S12" s="12">
        <v>2.7027027027027026</v>
      </c>
      <c r="T12" s="11">
        <v>17.175948640325696</v>
      </c>
      <c r="U12" s="18"/>
      <c r="V12" s="13">
        <v>9897</v>
      </c>
      <c r="W12" s="9">
        <v>2</v>
      </c>
      <c r="X12" s="14">
        <v>7</v>
      </c>
      <c r="Y12" s="15">
        <v>11.003926701570681</v>
      </c>
      <c r="Z12" s="16">
        <v>7640</v>
      </c>
    </row>
    <row r="13" spans="1:26" ht="18.75" customHeight="1">
      <c r="A13" s="5">
        <v>8</v>
      </c>
      <c r="B13" s="6" t="s">
        <v>39</v>
      </c>
      <c r="C13" s="7">
        <v>14745.5</v>
      </c>
      <c r="D13" s="8">
        <v>205</v>
      </c>
      <c r="E13" s="366">
        <v>119</v>
      </c>
      <c r="F13" s="366">
        <v>1</v>
      </c>
      <c r="G13" s="366">
        <v>0</v>
      </c>
      <c r="H13" s="366">
        <v>0</v>
      </c>
      <c r="I13" s="366">
        <v>0</v>
      </c>
      <c r="J13" s="366">
        <v>38</v>
      </c>
      <c r="K13" s="366">
        <v>80</v>
      </c>
      <c r="L13" s="366">
        <v>66</v>
      </c>
      <c r="M13" s="366">
        <v>53</v>
      </c>
      <c r="N13" s="10">
        <v>16.696958394086334</v>
      </c>
      <c r="O13" s="11">
        <v>9.692380726323286</v>
      </c>
      <c r="P13" s="11">
        <v>6.2304436860068257</v>
      </c>
      <c r="Q13" s="11">
        <v>4.8780487804878048</v>
      </c>
      <c r="R13" s="11">
        <v>0</v>
      </c>
      <c r="S13" s="12">
        <v>0</v>
      </c>
      <c r="T13" s="11">
        <v>7.0045776677630478</v>
      </c>
      <c r="U13" s="11"/>
      <c r="V13" s="13">
        <v>7325</v>
      </c>
      <c r="W13" s="9">
        <v>0</v>
      </c>
      <c r="X13" s="14">
        <v>1</v>
      </c>
      <c r="Y13" s="15">
        <v>2.2746212121212124</v>
      </c>
      <c r="Z13" s="16">
        <v>5280</v>
      </c>
    </row>
    <row r="14" spans="1:26" ht="18.75" customHeight="1">
      <c r="A14" s="5">
        <v>9</v>
      </c>
      <c r="B14" s="6" t="s">
        <v>40</v>
      </c>
      <c r="C14" s="7">
        <v>16417.5</v>
      </c>
      <c r="D14" s="8">
        <v>202</v>
      </c>
      <c r="E14" s="366">
        <v>175</v>
      </c>
      <c r="F14" s="366">
        <v>4</v>
      </c>
      <c r="G14" s="366">
        <v>2</v>
      </c>
      <c r="H14" s="366">
        <v>1</v>
      </c>
      <c r="I14" s="366">
        <v>1</v>
      </c>
      <c r="J14" s="366">
        <v>60</v>
      </c>
      <c r="K14" s="366">
        <v>109</v>
      </c>
      <c r="L14" s="366">
        <v>97</v>
      </c>
      <c r="M14" s="366">
        <v>78</v>
      </c>
      <c r="N14" s="10">
        <v>14.777036698644739</v>
      </c>
      <c r="O14" s="11">
        <v>12.801888229023907</v>
      </c>
      <c r="P14" s="11">
        <v>8.4567539021241647</v>
      </c>
      <c r="Q14" s="11">
        <v>19.801980198019802</v>
      </c>
      <c r="R14" s="11">
        <v>9.8522167487684733</v>
      </c>
      <c r="S14" s="12">
        <v>4.9261083743842367</v>
      </c>
      <c r="T14" s="11">
        <v>1.9751484696208319</v>
      </c>
      <c r="U14" s="11"/>
      <c r="V14" s="13">
        <v>8521</v>
      </c>
      <c r="W14" s="9">
        <v>0</v>
      </c>
      <c r="X14" s="14">
        <v>6</v>
      </c>
      <c r="Y14" s="15">
        <v>13.58085186581229</v>
      </c>
      <c r="Z14" s="16">
        <v>5306</v>
      </c>
    </row>
    <row r="15" spans="1:26" ht="18.75" customHeight="1">
      <c r="A15" s="19">
        <v>10</v>
      </c>
      <c r="B15" s="20" t="s">
        <v>41</v>
      </c>
      <c r="C15" s="7">
        <v>10266</v>
      </c>
      <c r="D15" s="8">
        <v>132</v>
      </c>
      <c r="E15" s="366">
        <v>83</v>
      </c>
      <c r="F15" s="366">
        <v>2</v>
      </c>
      <c r="G15" s="366">
        <v>1</v>
      </c>
      <c r="H15" s="366">
        <v>0</v>
      </c>
      <c r="I15" s="366">
        <v>1</v>
      </c>
      <c r="J15" s="366">
        <v>21</v>
      </c>
      <c r="K15" s="366">
        <v>59</v>
      </c>
      <c r="L15" s="366">
        <v>49</v>
      </c>
      <c r="M15" s="366">
        <v>34</v>
      </c>
      <c r="N15" s="10">
        <v>15.442431326709528</v>
      </c>
      <c r="O15" s="11">
        <v>9.7100136372491725</v>
      </c>
      <c r="P15" s="11">
        <v>4.8140866577591144</v>
      </c>
      <c r="Q15" s="11">
        <v>15.151515151515152</v>
      </c>
      <c r="R15" s="11">
        <v>7.518796992481203</v>
      </c>
      <c r="S15" s="12">
        <v>7.518796992481203</v>
      </c>
      <c r="T15" s="11">
        <v>5.7324176894603553</v>
      </c>
      <c r="U15" s="11"/>
      <c r="V15" s="13">
        <v>5239</v>
      </c>
      <c r="W15" s="9">
        <v>0</v>
      </c>
      <c r="X15" s="14">
        <v>3</v>
      </c>
      <c r="Y15" s="15">
        <v>12.038088874039426</v>
      </c>
      <c r="Z15" s="16">
        <v>2993</v>
      </c>
    </row>
    <row r="16" spans="1:26" ht="26.25" customHeight="1">
      <c r="A16" s="8">
        <v>11</v>
      </c>
      <c r="B16" s="21" t="s">
        <v>42</v>
      </c>
      <c r="C16" s="22">
        <v>154092</v>
      </c>
      <c r="D16" s="22">
        <v>2068</v>
      </c>
      <c r="E16" s="23">
        <v>1284</v>
      </c>
      <c r="F16" s="22">
        <v>18</v>
      </c>
      <c r="G16" s="22">
        <v>11</v>
      </c>
      <c r="H16" s="22">
        <v>5</v>
      </c>
      <c r="I16" s="22">
        <v>10</v>
      </c>
      <c r="J16" s="22">
        <v>378</v>
      </c>
      <c r="K16" s="24">
        <v>877</v>
      </c>
      <c r="L16" s="22">
        <v>662</v>
      </c>
      <c r="M16" s="25">
        <v>622</v>
      </c>
      <c r="N16" s="369">
        <v>16.118085299691096</v>
      </c>
      <c r="O16" s="26">
        <v>10.007553928821743</v>
      </c>
      <c r="P16" s="26">
        <v>5.6827518870404443</v>
      </c>
      <c r="Q16" s="26">
        <v>8.7040618955512574</v>
      </c>
      <c r="R16" s="26">
        <v>7.2184793070259863</v>
      </c>
      <c r="S16" s="28">
        <v>4.8123195380173245</v>
      </c>
      <c r="T16" s="27">
        <v>6.1105313708693529</v>
      </c>
      <c r="U16" s="29">
        <v>0.58075435203094783</v>
      </c>
      <c r="V16" s="30">
        <v>79887</v>
      </c>
      <c r="W16" s="31">
        <v>7</v>
      </c>
      <c r="X16" s="31">
        <v>36</v>
      </c>
      <c r="Y16" s="32">
        <v>8.8046267258583484</v>
      </c>
      <c r="Z16" s="33">
        <v>49106</v>
      </c>
    </row>
    <row r="17" spans="1:27" ht="22.5" customHeight="1">
      <c r="A17" s="19">
        <v>12</v>
      </c>
      <c r="B17" s="34" t="s">
        <v>43</v>
      </c>
      <c r="C17" s="35">
        <v>63482</v>
      </c>
      <c r="D17" s="8">
        <v>822</v>
      </c>
      <c r="E17" s="366">
        <v>472</v>
      </c>
      <c r="F17" s="366">
        <v>10</v>
      </c>
      <c r="G17" s="366">
        <v>1</v>
      </c>
      <c r="H17" s="366">
        <v>3</v>
      </c>
      <c r="I17" s="366">
        <v>2</v>
      </c>
      <c r="J17" s="366">
        <v>120</v>
      </c>
      <c r="K17" s="366">
        <v>341</v>
      </c>
      <c r="L17" s="366">
        <v>229</v>
      </c>
      <c r="M17" s="366">
        <v>243</v>
      </c>
      <c r="N17" s="36">
        <v>15.551211367001669</v>
      </c>
      <c r="O17" s="37">
        <v>8.9296493494218829</v>
      </c>
      <c r="P17" s="37">
        <v>3.8955562763542004</v>
      </c>
      <c r="Q17" s="37">
        <v>12.165450121654501</v>
      </c>
      <c r="R17" s="37">
        <v>6.0679611650485432</v>
      </c>
      <c r="S17" s="38">
        <v>2.4271844660194173</v>
      </c>
      <c r="T17" s="37">
        <v>6.6215620175797856</v>
      </c>
      <c r="U17" s="37"/>
      <c r="V17" s="39">
        <v>36996</v>
      </c>
      <c r="W17" s="9">
        <v>1</v>
      </c>
      <c r="X17" s="40">
        <v>12</v>
      </c>
      <c r="Y17" s="15">
        <v>8.3162146566647444</v>
      </c>
      <c r="Z17" s="16">
        <v>17330</v>
      </c>
    </row>
    <row r="18" spans="1:27" ht="51" customHeight="1">
      <c r="A18" s="409" t="s">
        <v>44</v>
      </c>
      <c r="B18" s="410"/>
      <c r="C18" s="41">
        <v>217574</v>
      </c>
      <c r="D18" s="42">
        <v>2890</v>
      </c>
      <c r="E18" s="42">
        <v>1756</v>
      </c>
      <c r="F18" s="42">
        <v>28</v>
      </c>
      <c r="G18" s="42">
        <v>12</v>
      </c>
      <c r="H18" s="42">
        <v>8</v>
      </c>
      <c r="I18" s="42">
        <v>12</v>
      </c>
      <c r="J18" s="43">
        <v>498</v>
      </c>
      <c r="K18" s="43">
        <v>1218</v>
      </c>
      <c r="L18" s="43">
        <v>891</v>
      </c>
      <c r="M18" s="43">
        <v>865</v>
      </c>
      <c r="N18" s="367">
        <v>15.952687361541361</v>
      </c>
      <c r="O18" s="368">
        <v>9.6930515594694207</v>
      </c>
      <c r="P18" s="368">
        <v>5.1170657837324507</v>
      </c>
      <c r="Q18" s="44">
        <v>9.15</v>
      </c>
      <c r="R18" s="45">
        <v>6.8917987594762238</v>
      </c>
      <c r="S18" s="46">
        <v>4.1350792556857341</v>
      </c>
      <c r="T18" s="45">
        <v>6.2596358020719407</v>
      </c>
      <c r="U18" s="29">
        <v>0.41557093425605535</v>
      </c>
      <c r="V18" s="30">
        <v>116883</v>
      </c>
      <c r="W18" s="47">
        <v>8</v>
      </c>
      <c r="X18" s="47">
        <v>48</v>
      </c>
      <c r="Y18" s="32">
        <v>8.6772231922451688</v>
      </c>
      <c r="Z18" s="48">
        <v>66436</v>
      </c>
    </row>
    <row r="19" spans="1:27" ht="37.5" customHeight="1">
      <c r="A19" s="383" t="s">
        <v>45</v>
      </c>
      <c r="B19" s="384"/>
      <c r="C19" s="49">
        <v>215908.5</v>
      </c>
      <c r="D19" s="50">
        <v>3283</v>
      </c>
      <c r="E19" s="50">
        <v>1788</v>
      </c>
      <c r="F19" s="50">
        <v>32</v>
      </c>
      <c r="G19" s="50">
        <v>20</v>
      </c>
      <c r="H19" s="50">
        <v>13</v>
      </c>
      <c r="I19" s="50">
        <v>22</v>
      </c>
      <c r="J19" s="51">
        <v>535</v>
      </c>
      <c r="K19" s="51">
        <v>1201</v>
      </c>
      <c r="L19" s="51">
        <v>955</v>
      </c>
      <c r="M19" s="51">
        <v>833</v>
      </c>
      <c r="N19" s="36">
        <v>18.246618359166035</v>
      </c>
      <c r="O19" s="37">
        <v>9.9375429869597554</v>
      </c>
      <c r="P19" s="52">
        <v>5.4646669276995627</v>
      </c>
      <c r="Q19" s="52">
        <v>9.6</v>
      </c>
      <c r="R19" s="52">
        <v>10.59001512859304</v>
      </c>
      <c r="S19" s="53">
        <v>6.6565809379727687</v>
      </c>
      <c r="T19" s="52">
        <v>8.30907537220628</v>
      </c>
      <c r="U19" s="52"/>
      <c r="V19" s="54">
        <v>117482</v>
      </c>
      <c r="W19" s="55">
        <v>10</v>
      </c>
      <c r="X19" s="55">
        <v>62</v>
      </c>
      <c r="Y19" s="56">
        <v>11.386593204775023</v>
      </c>
      <c r="Z19" s="57">
        <v>65340</v>
      </c>
      <c r="AA19" s="58"/>
    </row>
    <row r="20" spans="1:27" ht="39.75" customHeight="1">
      <c r="A20" s="385" t="s">
        <v>46</v>
      </c>
      <c r="B20" s="386"/>
      <c r="C20" s="387"/>
      <c r="D20" s="59">
        <v>-393</v>
      </c>
      <c r="E20" s="59">
        <v>-32</v>
      </c>
      <c r="F20" s="59">
        <v>-4</v>
      </c>
      <c r="G20" s="59">
        <v>-8</v>
      </c>
      <c r="H20" s="59">
        <v>-5</v>
      </c>
      <c r="I20" s="59">
        <v>-10</v>
      </c>
      <c r="J20" s="59">
        <v>-37</v>
      </c>
      <c r="K20" s="59">
        <v>17</v>
      </c>
      <c r="L20" s="59">
        <v>-64</v>
      </c>
      <c r="M20" s="59">
        <v>32</v>
      </c>
      <c r="N20" s="60">
        <v>-0.12571814417723803</v>
      </c>
      <c r="O20" s="61">
        <v>-2.46028045172898E-2</v>
      </c>
      <c r="P20" s="62">
        <v>-6.3608843606766774E-2</v>
      </c>
      <c r="Q20" s="62">
        <v>-4.6874999999999889E-2</v>
      </c>
      <c r="R20" s="62">
        <v>-0.34921728856945933</v>
      </c>
      <c r="S20" s="62">
        <v>-0.37879832090721133</v>
      </c>
      <c r="T20" s="62">
        <v>-0.24665073769696211</v>
      </c>
      <c r="U20" s="62"/>
      <c r="V20" s="63">
        <f>V18-V19</f>
        <v>-599</v>
      </c>
      <c r="W20" s="63">
        <v>-2</v>
      </c>
      <c r="X20" s="63">
        <v>-14</v>
      </c>
      <c r="Y20" s="62">
        <v>-0.23794386642298482</v>
      </c>
      <c r="Z20" s="63">
        <v>1096</v>
      </c>
      <c r="AA20" s="58"/>
    </row>
    <row r="21" spans="1:27" ht="26.25" customHeight="1">
      <c r="A21" s="388" t="s">
        <v>47</v>
      </c>
      <c r="B21" s="389"/>
      <c r="C21" s="390"/>
      <c r="D21" s="64">
        <v>3399</v>
      </c>
      <c r="E21" s="64">
        <v>2003</v>
      </c>
      <c r="F21" s="64">
        <v>31</v>
      </c>
      <c r="G21" s="64">
        <v>24</v>
      </c>
      <c r="H21" s="64">
        <v>12</v>
      </c>
      <c r="I21" s="64">
        <v>17</v>
      </c>
      <c r="J21" s="64">
        <v>631</v>
      </c>
      <c r="K21" s="64">
        <v>1317</v>
      </c>
      <c r="L21" s="64">
        <v>1094</v>
      </c>
      <c r="M21" s="64">
        <v>909</v>
      </c>
      <c r="N21" s="65">
        <v>19.040018470063103</v>
      </c>
      <c r="O21" s="66">
        <v>11.220110913661783</v>
      </c>
      <c r="P21" s="67">
        <v>6.3818422205005563</v>
      </c>
      <c r="Q21" s="67">
        <v>8.86</v>
      </c>
      <c r="R21" s="67">
        <v>8.4894613583138181</v>
      </c>
      <c r="S21" s="67">
        <v>4.9765807962529278</v>
      </c>
      <c r="T21" s="67">
        <v>7.8199075564013203</v>
      </c>
      <c r="U21" s="67">
        <v>35.333921741688734</v>
      </c>
      <c r="V21" s="68">
        <v>118748</v>
      </c>
      <c r="W21" s="69">
        <v>11</v>
      </c>
      <c r="X21" s="70">
        <v>66</v>
      </c>
      <c r="Y21" s="71">
        <v>12.36985018726592</v>
      </c>
      <c r="Z21" s="72">
        <v>64080</v>
      </c>
      <c r="AA21" s="58"/>
    </row>
    <row r="22" spans="1:27" ht="29.25" customHeight="1">
      <c r="A22" s="391"/>
      <c r="B22" s="392"/>
      <c r="C22" s="39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74"/>
      <c r="P22" s="74"/>
      <c r="Q22" s="393" t="s">
        <v>177</v>
      </c>
      <c r="R22" s="394"/>
      <c r="S22" s="394"/>
      <c r="T22" s="394"/>
      <c r="U22" s="394"/>
      <c r="V22" s="394"/>
      <c r="W22" s="394"/>
      <c r="X22" s="394"/>
      <c r="Y22" s="394"/>
    </row>
    <row r="23" spans="1:27" ht="27.75" customHeight="1">
      <c r="A23" s="75" t="s">
        <v>48</v>
      </c>
      <c r="B23" s="75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78"/>
      <c r="P23" s="78"/>
      <c r="Q23" s="394"/>
      <c r="R23" s="394"/>
      <c r="S23" s="394"/>
      <c r="T23" s="394"/>
      <c r="U23" s="394"/>
      <c r="V23" s="394"/>
      <c r="W23" s="394"/>
      <c r="X23" s="394"/>
      <c r="Y23" s="394"/>
    </row>
    <row r="24" spans="1:27" ht="27.75" customHeight="1">
      <c r="B24" s="75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78"/>
      <c r="P24" s="78"/>
      <c r="Q24" s="80"/>
      <c r="R24" s="81"/>
      <c r="S24" s="78"/>
      <c r="T24" s="81"/>
      <c r="V24" s="82" t="s">
        <v>49</v>
      </c>
      <c r="W24" s="83" t="s">
        <v>50</v>
      </c>
      <c r="X24" s="83" t="s">
        <v>51</v>
      </c>
      <c r="Y24" s="84" t="s">
        <v>52</v>
      </c>
      <c r="Z24" s="85"/>
    </row>
    <row r="25" spans="1:27" ht="38.2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9"/>
      <c r="P25" s="86"/>
      <c r="Q25" s="395" t="s">
        <v>53</v>
      </c>
      <c r="R25" s="396"/>
      <c r="S25" s="396"/>
      <c r="T25" s="396"/>
      <c r="U25" s="397"/>
      <c r="V25" s="87">
        <v>8.2198343713640423</v>
      </c>
      <c r="W25" s="87">
        <v>12.022022022022023</v>
      </c>
      <c r="X25" s="87">
        <v>8.6772231922451688</v>
      </c>
      <c r="Y25" s="87">
        <v>2.6402857928002197</v>
      </c>
      <c r="Z25" s="88"/>
    </row>
    <row r="26" spans="1:27" ht="27.75" customHeight="1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9"/>
      <c r="Q26" s="371" t="s">
        <v>54</v>
      </c>
      <c r="R26" s="372"/>
      <c r="S26" s="372"/>
      <c r="T26" s="372"/>
      <c r="U26" s="373"/>
      <c r="V26" s="90">
        <v>-0.24182566173360764</v>
      </c>
      <c r="W26" s="90">
        <v>-0.22017150483817138</v>
      </c>
      <c r="X26" s="90">
        <v>-0.23794386642298482</v>
      </c>
      <c r="Y26" s="90">
        <v>-0.41071021342859759</v>
      </c>
      <c r="Z26" s="91"/>
    </row>
    <row r="27" spans="1:27" ht="27" customHeight="1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92"/>
      <c r="Q27" s="374" t="s">
        <v>55</v>
      </c>
      <c r="R27" s="375"/>
      <c r="S27" s="375"/>
      <c r="T27" s="375"/>
      <c r="U27" s="376"/>
      <c r="V27" s="93">
        <v>58444</v>
      </c>
      <c r="W27" s="93">
        <v>7992</v>
      </c>
      <c r="X27" s="93">
        <v>66436</v>
      </c>
      <c r="Y27" s="93">
        <v>54585</v>
      </c>
      <c r="Z27" s="94"/>
    </row>
    <row r="28" spans="1:27" ht="18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5"/>
      <c r="Q28" s="377" t="s">
        <v>56</v>
      </c>
      <c r="R28" s="378"/>
      <c r="S28" s="378"/>
      <c r="T28" s="378"/>
      <c r="U28" s="379"/>
      <c r="V28" s="71">
        <v>10.841615122663145</v>
      </c>
      <c r="W28" s="71">
        <v>15.416238437821171</v>
      </c>
      <c r="X28" s="71">
        <v>11.386593204775023</v>
      </c>
      <c r="Y28" s="71">
        <v>4.4804540193406259</v>
      </c>
      <c r="Z28" s="96"/>
    </row>
    <row r="29" spans="1:27" ht="21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97"/>
      <c r="Q29" s="380" t="s">
        <v>57</v>
      </c>
      <c r="R29" s="381"/>
      <c r="S29" s="381"/>
      <c r="T29" s="381"/>
      <c r="U29" s="382"/>
      <c r="V29" s="71">
        <v>11.7</v>
      </c>
      <c r="W29" s="71">
        <v>17.399999999999999</v>
      </c>
      <c r="X29" s="71">
        <v>12.4</v>
      </c>
      <c r="Y29" s="71">
        <v>5.5</v>
      </c>
      <c r="Z29" s="96"/>
    </row>
    <row r="30" spans="1:27" ht="15.75" customHeight="1">
      <c r="B30" s="98"/>
      <c r="C30" s="98"/>
      <c r="D30" s="98"/>
      <c r="E30" s="99"/>
      <c r="F30" s="99"/>
      <c r="G30" s="99"/>
      <c r="H30" s="100"/>
      <c r="I30" s="75"/>
      <c r="J30" s="75"/>
      <c r="K30" s="75"/>
      <c r="L30" s="75"/>
      <c r="M30" s="75"/>
      <c r="N30" s="75"/>
      <c r="O30" s="75"/>
      <c r="P30" s="75"/>
      <c r="V30" s="75"/>
    </row>
    <row r="31" spans="1:27" ht="15">
      <c r="Q31" s="75"/>
      <c r="R31" s="75"/>
      <c r="S31" s="75"/>
      <c r="T31" s="75"/>
      <c r="U31" s="75"/>
    </row>
    <row r="36" spans="1:1" ht="15.75">
      <c r="A36" s="101"/>
    </row>
  </sheetData>
  <mergeCells count="40">
    <mergeCell ref="A1:V1"/>
    <mergeCell ref="A2:V2"/>
    <mergeCell ref="A3:A5"/>
    <mergeCell ref="B3:B5"/>
    <mergeCell ref="C3:C5"/>
    <mergeCell ref="D3:D5"/>
    <mergeCell ref="E3:M3"/>
    <mergeCell ref="N3:N5"/>
    <mergeCell ref="O3:S3"/>
    <mergeCell ref="T3:T5"/>
    <mergeCell ref="K4:K5"/>
    <mergeCell ref="L4:L5"/>
    <mergeCell ref="M4:M5"/>
    <mergeCell ref="O4:O5"/>
    <mergeCell ref="P4:P5"/>
    <mergeCell ref="Q4:Q5"/>
    <mergeCell ref="A18:B18"/>
    <mergeCell ref="E4:E5"/>
    <mergeCell ref="F4:F5"/>
    <mergeCell ref="G4:G5"/>
    <mergeCell ref="J4:J5"/>
    <mergeCell ref="R4:R5"/>
    <mergeCell ref="S4:S5"/>
    <mergeCell ref="Y4:Y5"/>
    <mergeCell ref="Z4:Z5"/>
    <mergeCell ref="U3:U5"/>
    <mergeCell ref="V3:V5"/>
    <mergeCell ref="W3:W5"/>
    <mergeCell ref="X3:X5"/>
    <mergeCell ref="Y3:Z3"/>
    <mergeCell ref="Q26:U26"/>
    <mergeCell ref="Q27:U27"/>
    <mergeCell ref="Q28:U28"/>
    <mergeCell ref="Q29:U29"/>
    <mergeCell ref="A19:B19"/>
    <mergeCell ref="A20:C20"/>
    <mergeCell ref="A21:C21"/>
    <mergeCell ref="A22:C22"/>
    <mergeCell ref="Q22:Y23"/>
    <mergeCell ref="Q25:U25"/>
  </mergeCells>
  <dataValidations count="1">
    <dataValidation operator="equal" allowBlank="1" showErrorMessage="1" sqref="Y25 W27:X27 V6:V17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Zeros="0" topLeftCell="G7" workbookViewId="0">
      <selection activeCell="T30" sqref="T30"/>
    </sheetView>
  </sheetViews>
  <sheetFormatPr defaultRowHeight="12.75"/>
  <cols>
    <col min="1" max="1" width="4.85546875" customWidth="1"/>
    <col min="2" max="2" width="18.7109375" customWidth="1"/>
    <col min="5" max="23" width="6.85546875" customWidth="1"/>
  </cols>
  <sheetData>
    <row r="1" spans="1:23" ht="27">
      <c r="A1" s="433" t="s">
        <v>58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102"/>
      <c r="W1" s="102"/>
    </row>
    <row r="2" spans="1:23" ht="21" thickBot="1">
      <c r="A2" s="434" t="s">
        <v>59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102"/>
      <c r="W2" s="102"/>
    </row>
    <row r="3" spans="1:23" ht="139.5" thickBot="1">
      <c r="A3" s="435" t="s">
        <v>60</v>
      </c>
      <c r="B3" s="436" t="s">
        <v>61</v>
      </c>
      <c r="C3" s="435" t="s">
        <v>62</v>
      </c>
      <c r="D3" s="437" t="s">
        <v>63</v>
      </c>
      <c r="E3" s="103" t="s">
        <v>64</v>
      </c>
      <c r="F3" s="103" t="s">
        <v>65</v>
      </c>
      <c r="G3" s="103" t="s">
        <v>66</v>
      </c>
      <c r="H3" s="103" t="s">
        <v>67</v>
      </c>
      <c r="I3" s="104" t="s">
        <v>68</v>
      </c>
      <c r="J3" s="103" t="s">
        <v>69</v>
      </c>
      <c r="K3" s="103" t="s">
        <v>70</v>
      </c>
      <c r="L3" s="103" t="s">
        <v>71</v>
      </c>
      <c r="M3" s="103" t="s">
        <v>72</v>
      </c>
      <c r="N3" s="103" t="s">
        <v>73</v>
      </c>
      <c r="O3" s="103" t="s">
        <v>74</v>
      </c>
      <c r="P3" s="103" t="s">
        <v>75</v>
      </c>
      <c r="Q3" s="103" t="s">
        <v>76</v>
      </c>
      <c r="R3" s="103" t="s">
        <v>77</v>
      </c>
      <c r="S3" s="103" t="s">
        <v>78</v>
      </c>
      <c r="T3" s="105" t="s">
        <v>79</v>
      </c>
      <c r="U3" s="106" t="s">
        <v>80</v>
      </c>
      <c r="V3" s="107" t="s">
        <v>81</v>
      </c>
      <c r="W3" s="102"/>
    </row>
    <row r="4" spans="1:23" ht="25.5">
      <c r="A4" s="435"/>
      <c r="B4" s="436"/>
      <c r="C4" s="435"/>
      <c r="D4" s="437"/>
      <c r="E4" s="108" t="s">
        <v>82</v>
      </c>
      <c r="F4" s="108" t="s">
        <v>83</v>
      </c>
      <c r="G4" s="108" t="s">
        <v>84</v>
      </c>
      <c r="H4" s="108" t="s">
        <v>85</v>
      </c>
      <c r="I4" s="108" t="s">
        <v>86</v>
      </c>
      <c r="J4" s="108" t="s">
        <v>87</v>
      </c>
      <c r="K4" s="109" t="s">
        <v>88</v>
      </c>
      <c r="L4" s="108" t="s">
        <v>89</v>
      </c>
      <c r="M4" s="108" t="s">
        <v>90</v>
      </c>
      <c r="N4" s="108" t="s">
        <v>91</v>
      </c>
      <c r="O4" s="108" t="s">
        <v>92</v>
      </c>
      <c r="P4" s="108" t="s">
        <v>93</v>
      </c>
      <c r="Q4" s="108" t="s">
        <v>94</v>
      </c>
      <c r="R4" s="108" t="s">
        <v>95</v>
      </c>
      <c r="S4" s="108" t="s">
        <v>96</v>
      </c>
      <c r="T4" s="110" t="s">
        <v>97</v>
      </c>
      <c r="U4" s="111" t="s">
        <v>98</v>
      </c>
      <c r="V4" s="112" t="s">
        <v>99</v>
      </c>
      <c r="W4" s="102"/>
    </row>
    <row r="5" spans="1:23" ht="15.75">
      <c r="A5" s="113">
        <v>1</v>
      </c>
      <c r="B5" s="114" t="s">
        <v>32</v>
      </c>
      <c r="C5" s="115">
        <v>33082</v>
      </c>
      <c r="D5" s="116">
        <v>257</v>
      </c>
      <c r="E5" s="117">
        <v>3</v>
      </c>
      <c r="F5" s="117">
        <v>43</v>
      </c>
      <c r="G5" s="117">
        <v>0</v>
      </c>
      <c r="H5" s="117">
        <v>6</v>
      </c>
      <c r="I5" s="117">
        <v>0</v>
      </c>
      <c r="J5" s="117">
        <v>3</v>
      </c>
      <c r="K5" s="117">
        <v>136</v>
      </c>
      <c r="L5" s="117">
        <v>10</v>
      </c>
      <c r="M5" s="117">
        <v>9</v>
      </c>
      <c r="N5" s="117">
        <v>0</v>
      </c>
      <c r="O5" s="117">
        <v>1</v>
      </c>
      <c r="P5" s="117">
        <v>2</v>
      </c>
      <c r="Q5" s="117">
        <v>0</v>
      </c>
      <c r="R5" s="117">
        <v>0</v>
      </c>
      <c r="S5" s="117">
        <v>0</v>
      </c>
      <c r="T5" s="117">
        <v>13</v>
      </c>
      <c r="U5" s="117">
        <v>31</v>
      </c>
      <c r="V5" s="117">
        <v>1</v>
      </c>
      <c r="W5" s="102"/>
    </row>
    <row r="6" spans="1:23" ht="15.75">
      <c r="A6" s="113">
        <v>2</v>
      </c>
      <c r="B6" s="114" t="s">
        <v>33</v>
      </c>
      <c r="C6" s="115">
        <v>8402.5</v>
      </c>
      <c r="D6" s="116">
        <v>86</v>
      </c>
      <c r="E6" s="117">
        <v>1</v>
      </c>
      <c r="F6" s="117">
        <v>13</v>
      </c>
      <c r="G6" s="117">
        <v>0</v>
      </c>
      <c r="H6" s="117">
        <v>1</v>
      </c>
      <c r="I6" s="117">
        <v>0</v>
      </c>
      <c r="J6" s="117">
        <v>2</v>
      </c>
      <c r="K6" s="117">
        <v>22</v>
      </c>
      <c r="L6" s="117">
        <v>2</v>
      </c>
      <c r="M6" s="117">
        <v>4</v>
      </c>
      <c r="N6" s="117">
        <v>0</v>
      </c>
      <c r="O6" s="117">
        <v>1</v>
      </c>
      <c r="P6" s="117">
        <v>1</v>
      </c>
      <c r="Q6" s="117">
        <v>0</v>
      </c>
      <c r="R6" s="117">
        <v>1</v>
      </c>
      <c r="S6" s="117">
        <v>1</v>
      </c>
      <c r="T6" s="117">
        <v>26</v>
      </c>
      <c r="U6" s="117">
        <v>11</v>
      </c>
      <c r="V6" s="117">
        <v>1</v>
      </c>
      <c r="W6" s="102"/>
    </row>
    <row r="7" spans="1:23" ht="15.75">
      <c r="A7" s="113">
        <v>3</v>
      </c>
      <c r="B7" s="114" t="s">
        <v>34</v>
      </c>
      <c r="C7" s="115">
        <v>12334.5</v>
      </c>
      <c r="D7" s="116">
        <v>143</v>
      </c>
      <c r="E7" s="117">
        <v>1</v>
      </c>
      <c r="F7" s="117">
        <v>18</v>
      </c>
      <c r="G7" s="117">
        <v>0</v>
      </c>
      <c r="H7" s="117">
        <v>6</v>
      </c>
      <c r="I7" s="117">
        <v>0</v>
      </c>
      <c r="J7" s="117">
        <v>9</v>
      </c>
      <c r="K7" s="117">
        <v>55</v>
      </c>
      <c r="L7" s="117">
        <v>7</v>
      </c>
      <c r="M7" s="117">
        <v>8</v>
      </c>
      <c r="N7" s="117">
        <v>0</v>
      </c>
      <c r="O7" s="117">
        <v>0</v>
      </c>
      <c r="P7" s="117">
        <v>4</v>
      </c>
      <c r="Q7" s="117">
        <v>0</v>
      </c>
      <c r="R7" s="117">
        <v>1</v>
      </c>
      <c r="S7" s="117">
        <v>0</v>
      </c>
      <c r="T7" s="117">
        <v>14</v>
      </c>
      <c r="U7" s="117">
        <v>20</v>
      </c>
      <c r="V7" s="117">
        <v>1</v>
      </c>
      <c r="W7" s="102"/>
    </row>
    <row r="8" spans="1:23" ht="15.75">
      <c r="A8" s="113">
        <v>4</v>
      </c>
      <c r="B8" s="114" t="s">
        <v>35</v>
      </c>
      <c r="C8" s="115">
        <v>13795</v>
      </c>
      <c r="D8" s="116">
        <v>139</v>
      </c>
      <c r="E8" s="117">
        <v>1</v>
      </c>
      <c r="F8" s="117">
        <v>29</v>
      </c>
      <c r="G8" s="117">
        <v>0</v>
      </c>
      <c r="H8" s="117">
        <v>3</v>
      </c>
      <c r="I8" s="117">
        <v>1</v>
      </c>
      <c r="J8" s="117">
        <v>3</v>
      </c>
      <c r="K8" s="117">
        <v>62</v>
      </c>
      <c r="L8" s="117">
        <v>6</v>
      </c>
      <c r="M8" s="117">
        <v>7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1</v>
      </c>
      <c r="T8" s="117">
        <v>7</v>
      </c>
      <c r="U8" s="117">
        <v>19</v>
      </c>
      <c r="V8" s="117">
        <v>1</v>
      </c>
      <c r="W8" s="102"/>
    </row>
    <row r="9" spans="1:23" ht="15.75">
      <c r="A9" s="118">
        <v>5</v>
      </c>
      <c r="B9" s="114" t="s">
        <v>36</v>
      </c>
      <c r="C9" s="115">
        <v>14355.5</v>
      </c>
      <c r="D9" s="116">
        <v>113</v>
      </c>
      <c r="E9" s="117">
        <v>0</v>
      </c>
      <c r="F9" s="117">
        <v>10</v>
      </c>
      <c r="G9" s="117">
        <v>0</v>
      </c>
      <c r="H9" s="117">
        <v>1</v>
      </c>
      <c r="I9" s="117">
        <v>0</v>
      </c>
      <c r="J9" s="117">
        <v>24</v>
      </c>
      <c r="K9" s="117">
        <v>33</v>
      </c>
      <c r="L9" s="117">
        <v>6</v>
      </c>
      <c r="M9" s="117">
        <v>6</v>
      </c>
      <c r="N9" s="117">
        <v>0</v>
      </c>
      <c r="O9" s="117">
        <v>0</v>
      </c>
      <c r="P9" s="117">
        <v>1</v>
      </c>
      <c r="Q9" s="117">
        <v>1</v>
      </c>
      <c r="R9" s="117">
        <v>0</v>
      </c>
      <c r="S9" s="117">
        <v>0</v>
      </c>
      <c r="T9" s="117">
        <v>11</v>
      </c>
      <c r="U9" s="117">
        <v>20</v>
      </c>
      <c r="V9" s="117">
        <v>0</v>
      </c>
      <c r="W9" s="102"/>
    </row>
    <row r="10" spans="1:23" ht="15.75">
      <c r="A10" s="113">
        <v>6</v>
      </c>
      <c r="B10" s="114" t="s">
        <v>37</v>
      </c>
      <c r="C10" s="115">
        <v>11534.5</v>
      </c>
      <c r="D10" s="116">
        <v>73</v>
      </c>
      <c r="E10" s="117">
        <v>2</v>
      </c>
      <c r="F10" s="117">
        <v>2</v>
      </c>
      <c r="G10" s="117">
        <v>0</v>
      </c>
      <c r="H10" s="117">
        <v>3</v>
      </c>
      <c r="I10" s="117">
        <v>0</v>
      </c>
      <c r="J10" s="117">
        <v>3</v>
      </c>
      <c r="K10" s="117">
        <v>36</v>
      </c>
      <c r="L10" s="117">
        <v>2</v>
      </c>
      <c r="M10" s="117">
        <v>4</v>
      </c>
      <c r="N10" s="117">
        <v>0</v>
      </c>
      <c r="O10" s="117">
        <v>0</v>
      </c>
      <c r="P10" s="117">
        <v>1</v>
      </c>
      <c r="Q10" s="117">
        <v>0</v>
      </c>
      <c r="R10" s="117">
        <v>2</v>
      </c>
      <c r="S10" s="117">
        <v>1</v>
      </c>
      <c r="T10" s="117">
        <v>1</v>
      </c>
      <c r="U10" s="117">
        <v>16</v>
      </c>
      <c r="V10" s="117">
        <v>1</v>
      </c>
      <c r="W10" s="102"/>
    </row>
    <row r="11" spans="1:23" ht="15.75">
      <c r="A11" s="113">
        <v>7</v>
      </c>
      <c r="B11" s="114" t="s">
        <v>38</v>
      </c>
      <c r="C11" s="115">
        <v>19159</v>
      </c>
      <c r="D11" s="116">
        <v>95</v>
      </c>
      <c r="E11" s="117">
        <v>2</v>
      </c>
      <c r="F11" s="117">
        <v>13</v>
      </c>
      <c r="G11" s="117">
        <v>0</v>
      </c>
      <c r="H11" s="117">
        <v>0</v>
      </c>
      <c r="I11" s="117">
        <v>1</v>
      </c>
      <c r="J11" s="117">
        <v>1</v>
      </c>
      <c r="K11" s="117">
        <v>41</v>
      </c>
      <c r="L11" s="117">
        <v>8</v>
      </c>
      <c r="M11" s="117">
        <v>5</v>
      </c>
      <c r="N11" s="117">
        <v>0</v>
      </c>
      <c r="O11" s="117">
        <v>0</v>
      </c>
      <c r="P11" s="117">
        <v>4</v>
      </c>
      <c r="Q11" s="117">
        <v>0</v>
      </c>
      <c r="R11" s="117">
        <v>2</v>
      </c>
      <c r="S11" s="117">
        <v>1</v>
      </c>
      <c r="T11" s="117">
        <v>4</v>
      </c>
      <c r="U11" s="117">
        <v>13</v>
      </c>
      <c r="V11" s="117">
        <v>1</v>
      </c>
      <c r="W11" s="102"/>
    </row>
    <row r="12" spans="1:23" ht="15.75">
      <c r="A12" s="119">
        <v>8</v>
      </c>
      <c r="B12" s="114" t="s">
        <v>39</v>
      </c>
      <c r="C12" s="115">
        <v>14745.5</v>
      </c>
      <c r="D12" s="116">
        <v>119</v>
      </c>
      <c r="E12" s="117">
        <v>0</v>
      </c>
      <c r="F12" s="117">
        <v>15</v>
      </c>
      <c r="G12" s="117">
        <v>0</v>
      </c>
      <c r="H12" s="117">
        <v>1</v>
      </c>
      <c r="I12" s="117">
        <v>0</v>
      </c>
      <c r="J12" s="117">
        <v>1</v>
      </c>
      <c r="K12" s="117">
        <v>39</v>
      </c>
      <c r="L12" s="117">
        <v>6</v>
      </c>
      <c r="M12" s="117">
        <v>8</v>
      </c>
      <c r="N12" s="117">
        <v>0</v>
      </c>
      <c r="O12" s="117">
        <v>1</v>
      </c>
      <c r="P12" s="117">
        <v>2</v>
      </c>
      <c r="Q12" s="117">
        <v>0</v>
      </c>
      <c r="R12" s="117">
        <v>0</v>
      </c>
      <c r="S12" s="117">
        <v>1</v>
      </c>
      <c r="T12" s="117">
        <v>28</v>
      </c>
      <c r="U12" s="117">
        <v>17</v>
      </c>
      <c r="V12" s="117">
        <v>0</v>
      </c>
      <c r="W12" s="102"/>
    </row>
    <row r="13" spans="1:23" ht="15.75">
      <c r="A13" s="113">
        <v>9</v>
      </c>
      <c r="B13" s="114" t="s">
        <v>40</v>
      </c>
      <c r="C13" s="115">
        <v>16417.5</v>
      </c>
      <c r="D13" s="116">
        <v>175</v>
      </c>
      <c r="E13" s="117">
        <v>2</v>
      </c>
      <c r="F13" s="117">
        <v>15</v>
      </c>
      <c r="G13" s="117">
        <v>0</v>
      </c>
      <c r="H13" s="117">
        <v>0</v>
      </c>
      <c r="I13" s="117">
        <v>0</v>
      </c>
      <c r="J13" s="117">
        <v>3</v>
      </c>
      <c r="K13" s="117">
        <v>65</v>
      </c>
      <c r="L13" s="117">
        <v>15</v>
      </c>
      <c r="M13" s="117">
        <v>5</v>
      </c>
      <c r="N13" s="117">
        <v>0</v>
      </c>
      <c r="O13" s="117">
        <v>2</v>
      </c>
      <c r="P13" s="117">
        <v>1</v>
      </c>
      <c r="Q13" s="117">
        <v>0</v>
      </c>
      <c r="R13" s="117">
        <v>1</v>
      </c>
      <c r="S13" s="117">
        <v>1</v>
      </c>
      <c r="T13" s="117">
        <v>39</v>
      </c>
      <c r="U13" s="117">
        <v>26</v>
      </c>
      <c r="V13" s="117">
        <v>0</v>
      </c>
      <c r="W13" s="102"/>
    </row>
    <row r="14" spans="1:23" ht="15.75">
      <c r="A14" s="113">
        <v>10</v>
      </c>
      <c r="B14" s="120" t="s">
        <v>41</v>
      </c>
      <c r="C14" s="115">
        <v>10266</v>
      </c>
      <c r="D14" s="121">
        <v>83</v>
      </c>
      <c r="E14" s="117">
        <v>1</v>
      </c>
      <c r="F14" s="117">
        <v>14</v>
      </c>
      <c r="G14" s="117">
        <v>0</v>
      </c>
      <c r="H14" s="117">
        <v>1</v>
      </c>
      <c r="I14" s="117">
        <v>0</v>
      </c>
      <c r="J14" s="117">
        <v>1</v>
      </c>
      <c r="K14" s="117">
        <v>42</v>
      </c>
      <c r="L14" s="117">
        <v>3</v>
      </c>
      <c r="M14" s="117">
        <v>3</v>
      </c>
      <c r="N14" s="117">
        <v>0</v>
      </c>
      <c r="O14" s="117">
        <v>0</v>
      </c>
      <c r="P14" s="117">
        <v>0</v>
      </c>
      <c r="Q14" s="117">
        <v>0</v>
      </c>
      <c r="R14" s="117">
        <v>1</v>
      </c>
      <c r="S14" s="117">
        <v>0</v>
      </c>
      <c r="T14" s="117">
        <v>9</v>
      </c>
      <c r="U14" s="117">
        <v>8</v>
      </c>
      <c r="V14" s="117">
        <v>0</v>
      </c>
      <c r="W14" s="102"/>
    </row>
    <row r="15" spans="1:23" ht="15.75">
      <c r="A15" s="121" t="s">
        <v>100</v>
      </c>
      <c r="B15" s="122" t="s">
        <v>42</v>
      </c>
      <c r="C15" s="123">
        <v>154092</v>
      </c>
      <c r="D15" s="124">
        <v>1283</v>
      </c>
      <c r="E15" s="125">
        <v>13</v>
      </c>
      <c r="F15" s="125">
        <v>172</v>
      </c>
      <c r="G15" s="125">
        <v>0</v>
      </c>
      <c r="H15" s="125">
        <v>22</v>
      </c>
      <c r="I15" s="125">
        <v>2</v>
      </c>
      <c r="J15" s="125">
        <v>50</v>
      </c>
      <c r="K15" s="125">
        <v>531</v>
      </c>
      <c r="L15" s="125">
        <v>65</v>
      </c>
      <c r="M15" s="125">
        <v>59</v>
      </c>
      <c r="N15" s="125">
        <v>0</v>
      </c>
      <c r="O15" s="125">
        <v>5</v>
      </c>
      <c r="P15" s="125">
        <v>16</v>
      </c>
      <c r="Q15" s="125">
        <v>1</v>
      </c>
      <c r="R15" s="125">
        <v>8</v>
      </c>
      <c r="S15" s="125">
        <v>6</v>
      </c>
      <c r="T15" s="125">
        <v>152</v>
      </c>
      <c r="U15" s="126">
        <v>181</v>
      </c>
      <c r="V15" s="125">
        <v>6</v>
      </c>
      <c r="W15" s="102"/>
    </row>
    <row r="16" spans="1:23" ht="15.75">
      <c r="A16" s="113">
        <v>11</v>
      </c>
      <c r="B16" s="127" t="s">
        <v>101</v>
      </c>
      <c r="C16" s="115">
        <v>63482</v>
      </c>
      <c r="D16" s="116">
        <v>473</v>
      </c>
      <c r="E16" s="117">
        <v>16</v>
      </c>
      <c r="F16" s="117">
        <v>87</v>
      </c>
      <c r="G16" s="117">
        <v>0</v>
      </c>
      <c r="H16" s="117">
        <v>6</v>
      </c>
      <c r="I16" s="117"/>
      <c r="J16" s="117">
        <v>3</v>
      </c>
      <c r="K16" s="117">
        <v>196</v>
      </c>
      <c r="L16" s="117">
        <v>30</v>
      </c>
      <c r="M16" s="117">
        <v>21</v>
      </c>
      <c r="N16" s="117">
        <v>1</v>
      </c>
      <c r="O16" s="117">
        <v>1</v>
      </c>
      <c r="P16" s="117">
        <v>8</v>
      </c>
      <c r="Q16" s="117">
        <v>0</v>
      </c>
      <c r="R16" s="117">
        <v>4</v>
      </c>
      <c r="S16" s="117">
        <v>3</v>
      </c>
      <c r="T16" s="117">
        <v>43</v>
      </c>
      <c r="U16" s="117">
        <v>54</v>
      </c>
      <c r="V16" s="117">
        <v>8</v>
      </c>
      <c r="W16" s="102"/>
    </row>
    <row r="17" spans="1:23" ht="42.75" customHeight="1" thickBot="1">
      <c r="A17" s="424" t="s">
        <v>102</v>
      </c>
      <c r="B17" s="425"/>
      <c r="C17" s="128">
        <v>217574</v>
      </c>
      <c r="D17" s="129">
        <v>1756</v>
      </c>
      <c r="E17" s="130">
        <v>29</v>
      </c>
      <c r="F17" s="129">
        <v>259</v>
      </c>
      <c r="G17" s="129">
        <v>0</v>
      </c>
      <c r="H17" s="130">
        <v>28</v>
      </c>
      <c r="I17" s="130">
        <v>2</v>
      </c>
      <c r="J17" s="129">
        <v>53</v>
      </c>
      <c r="K17" s="129">
        <v>727</v>
      </c>
      <c r="L17" s="129">
        <v>95</v>
      </c>
      <c r="M17" s="130">
        <v>80</v>
      </c>
      <c r="N17" s="129">
        <v>1</v>
      </c>
      <c r="O17" s="130">
        <v>6</v>
      </c>
      <c r="P17" s="130">
        <v>24</v>
      </c>
      <c r="Q17" s="130">
        <v>1</v>
      </c>
      <c r="R17" s="130">
        <v>12</v>
      </c>
      <c r="S17" s="130">
        <v>9</v>
      </c>
      <c r="T17" s="129">
        <v>195</v>
      </c>
      <c r="U17" s="129">
        <v>235</v>
      </c>
      <c r="V17" s="131">
        <v>14</v>
      </c>
      <c r="W17" s="102"/>
    </row>
    <row r="18" spans="1:23" ht="33" customHeight="1" thickBot="1">
      <c r="A18" s="426" t="s">
        <v>103</v>
      </c>
      <c r="B18" s="426"/>
      <c r="C18" s="426"/>
      <c r="D18" s="132">
        <v>1</v>
      </c>
      <c r="E18" s="133">
        <v>1.6514806378132119E-2</v>
      </c>
      <c r="F18" s="133">
        <v>0.14749430523917995</v>
      </c>
      <c r="G18" s="134">
        <v>0</v>
      </c>
      <c r="H18" s="134">
        <v>1.5945330296127564E-2</v>
      </c>
      <c r="I18" s="134">
        <v>1.1389521640091116E-3</v>
      </c>
      <c r="J18" s="134">
        <v>3.0182232346241459E-2</v>
      </c>
      <c r="K18" s="135">
        <v>0.41400911161731208</v>
      </c>
      <c r="L18" s="134">
        <v>5.4100227790432803E-2</v>
      </c>
      <c r="M18" s="134">
        <v>4.5558086560364468E-2</v>
      </c>
      <c r="N18" s="134">
        <v>5.6947608200455578E-4</v>
      </c>
      <c r="O18" s="134">
        <v>3.4168564920273349E-3</v>
      </c>
      <c r="P18" s="134">
        <v>1.366742596810934E-2</v>
      </c>
      <c r="Q18" s="136">
        <v>5.6947608200455578E-4</v>
      </c>
      <c r="R18" s="134">
        <v>6.8337129840546698E-3</v>
      </c>
      <c r="S18" s="134">
        <v>5.1252847380410024E-3</v>
      </c>
      <c r="T18" s="137">
        <v>0.11104783599088838</v>
      </c>
      <c r="U18" s="138">
        <v>0.13382687927107062</v>
      </c>
      <c r="V18" s="139">
        <v>0.48275862068965519</v>
      </c>
      <c r="W18" s="140" t="s">
        <v>104</v>
      </c>
    </row>
    <row r="19" spans="1:23" ht="51.75" customHeight="1" thickBot="1">
      <c r="A19" s="427" t="s">
        <v>105</v>
      </c>
      <c r="B19" s="427"/>
      <c r="C19" s="427"/>
      <c r="D19" s="141">
        <v>969.30515594694214</v>
      </c>
      <c r="E19" s="141">
        <v>16.00788697178891</v>
      </c>
      <c r="F19" s="141">
        <v>142.96699054114922</v>
      </c>
      <c r="G19" s="141">
        <v>0</v>
      </c>
      <c r="H19" s="141">
        <v>15.455890869313427</v>
      </c>
      <c r="I19" s="141">
        <v>1.1000000000000001</v>
      </c>
      <c r="J19" s="141">
        <v>29.25579343120042</v>
      </c>
      <c r="K19" s="141">
        <v>401.30116649967363</v>
      </c>
      <c r="L19" s="141">
        <v>52.439629735170563</v>
      </c>
      <c r="M19" s="141">
        <v>44.159688198038367</v>
      </c>
      <c r="N19" s="141">
        <f>N17*100000/'[1]10мес-2'!$AC$17</f>
        <v>34.602076124567475</v>
      </c>
      <c r="O19" s="141">
        <v>3.3119766148528775</v>
      </c>
      <c r="P19" s="141">
        <v>13.24790645941151</v>
      </c>
      <c r="Q19" s="141">
        <v>41.557093425605537</v>
      </c>
      <c r="R19" s="141">
        <v>498.68512110726647</v>
      </c>
      <c r="S19" s="141">
        <v>4.9679649222793163</v>
      </c>
      <c r="T19" s="141">
        <v>107.63923998271852</v>
      </c>
      <c r="U19" s="141">
        <v>129.71908408173772</v>
      </c>
      <c r="V19" s="142">
        <v>7.7279454346567134</v>
      </c>
      <c r="W19" s="102"/>
    </row>
    <row r="20" spans="1:23" ht="22.5" customHeight="1">
      <c r="A20" s="428" t="s">
        <v>106</v>
      </c>
      <c r="B20" s="428"/>
      <c r="C20" s="428"/>
      <c r="D20" s="143">
        <v>993.75429869597554</v>
      </c>
      <c r="E20" s="144">
        <v>16.1179388490958</v>
      </c>
      <c r="F20" s="144">
        <v>146.17303163145499</v>
      </c>
      <c r="G20" s="145">
        <v>1.1115819895928136</v>
      </c>
      <c r="H20" s="144">
        <v>12.227401885520949</v>
      </c>
      <c r="I20" s="144">
        <v>0.6</v>
      </c>
      <c r="J20" s="144">
        <v>30.568504713802376</v>
      </c>
      <c r="K20" s="144">
        <v>425.18011101925117</v>
      </c>
      <c r="L20" s="144">
        <v>51.688562516065836</v>
      </c>
      <c r="M20" s="144">
        <v>51.688562516065836</v>
      </c>
      <c r="N20" s="144">
        <v>0.55579099479640681</v>
      </c>
      <c r="O20" s="144">
        <v>1.6673729843892204</v>
      </c>
      <c r="P20" s="144">
        <v>18.341102828281421</v>
      </c>
      <c r="Q20" s="144"/>
      <c r="R20" s="144">
        <v>402.07127627170269</v>
      </c>
      <c r="S20" s="144">
        <v>7.2252829323532888</v>
      </c>
      <c r="T20" s="144">
        <v>75.587575292311328</v>
      </c>
      <c r="U20" s="144">
        <v>148.95198660543701</v>
      </c>
      <c r="V20" s="144">
        <v>5.5579099479640677</v>
      </c>
      <c r="W20" s="146"/>
    </row>
    <row r="21" spans="1:23" ht="47.25" customHeight="1">
      <c r="A21" s="429" t="s">
        <v>107</v>
      </c>
      <c r="B21" s="429"/>
      <c r="C21" s="429"/>
      <c r="D21" s="147">
        <v>-2.4602804517289689E-2</v>
      </c>
      <c r="E21" s="147">
        <v>-6.8279125722743306E-3</v>
      </c>
      <c r="F21" s="147">
        <v>-2.1933191468513469E-2</v>
      </c>
      <c r="G21" s="147"/>
      <c r="H21" s="147">
        <v>0.26403720218074178</v>
      </c>
      <c r="I21" s="148" t="s">
        <v>108</v>
      </c>
      <c r="J21" s="147">
        <v>-4.2943261206009775E-2</v>
      </c>
      <c r="K21" s="147">
        <v>-5.6161950902017477E-2</v>
      </c>
      <c r="L21" s="147">
        <v>1.4530626942300451E-2</v>
      </c>
      <c r="M21" s="147">
        <v>-0.14565841941701019</v>
      </c>
      <c r="N21" s="147">
        <v>-6.8279125722743306E-3</v>
      </c>
      <c r="O21" s="148" t="s">
        <v>109</v>
      </c>
      <c r="P21" s="147">
        <v>-0.27769302732529022</v>
      </c>
      <c r="Q21" s="147"/>
      <c r="R21" s="147">
        <v>0.24029034287511819</v>
      </c>
      <c r="S21" s="147">
        <v>-0.3124193240884976</v>
      </c>
      <c r="T21" s="147">
        <v>0.42403350770887149</v>
      </c>
      <c r="U21" s="147">
        <v>-0.12912149050180755</v>
      </c>
      <c r="V21" s="147">
        <v>0.39044092239881589</v>
      </c>
      <c r="W21" s="102"/>
    </row>
    <row r="22" spans="1:23" ht="15.75">
      <c r="A22" s="430" t="s">
        <v>110</v>
      </c>
      <c r="B22" s="431"/>
      <c r="C22" s="432"/>
      <c r="D22" s="149">
        <v>1788</v>
      </c>
      <c r="E22" s="150">
        <v>29</v>
      </c>
      <c r="F22" s="150">
        <v>263</v>
      </c>
      <c r="G22" s="150">
        <v>2</v>
      </c>
      <c r="H22" s="150">
        <v>22</v>
      </c>
      <c r="I22" s="150">
        <v>1</v>
      </c>
      <c r="J22" s="150">
        <v>55</v>
      </c>
      <c r="K22" s="150">
        <v>765</v>
      </c>
      <c r="L22" s="150">
        <v>93</v>
      </c>
      <c r="M22" s="150">
        <v>93</v>
      </c>
      <c r="N22" s="150">
        <v>1</v>
      </c>
      <c r="O22" s="150">
        <v>3</v>
      </c>
      <c r="P22" s="150">
        <v>33</v>
      </c>
      <c r="Q22" s="150"/>
      <c r="R22" s="150">
        <v>11</v>
      </c>
      <c r="S22" s="150">
        <v>13</v>
      </c>
      <c r="T22" s="150">
        <v>136</v>
      </c>
      <c r="U22" s="150">
        <v>268</v>
      </c>
      <c r="V22" s="150">
        <v>10</v>
      </c>
      <c r="W22" s="102"/>
    </row>
    <row r="23" spans="1:23" ht="15.75">
      <c r="A23" s="423" t="s">
        <v>111</v>
      </c>
      <c r="B23" s="423"/>
      <c r="C23" s="423"/>
      <c r="D23" s="151">
        <v>1122</v>
      </c>
      <c r="E23" s="152">
        <v>19</v>
      </c>
      <c r="F23" s="152">
        <v>162.4</v>
      </c>
      <c r="G23" s="152">
        <v>1.1000000000000001</v>
      </c>
      <c r="H23" s="152">
        <v>11.2</v>
      </c>
      <c r="I23" s="153"/>
      <c r="J23" s="152">
        <v>21.3</v>
      </c>
      <c r="K23" s="152">
        <v>432.44</v>
      </c>
      <c r="L23" s="152">
        <v>80.099999999999994</v>
      </c>
      <c r="M23" s="152">
        <v>56</v>
      </c>
      <c r="N23" s="152">
        <v>1.1000000000000001</v>
      </c>
      <c r="O23" s="152">
        <v>2.2000000000000002</v>
      </c>
      <c r="P23" s="152">
        <v>16.2</v>
      </c>
      <c r="Q23" s="152">
        <v>35.299999999999997</v>
      </c>
      <c r="R23" s="152">
        <v>636</v>
      </c>
      <c r="S23" s="152">
        <v>2.8</v>
      </c>
      <c r="T23" s="152">
        <v>100.8</v>
      </c>
      <c r="U23" s="152">
        <v>204.5</v>
      </c>
      <c r="V23" s="152">
        <v>10.6</v>
      </c>
      <c r="W23" s="102"/>
    </row>
    <row r="24" spans="1:23">
      <c r="A24" s="102"/>
      <c r="B24" s="154"/>
      <c r="C24" s="155"/>
      <c r="D24" s="156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>
      <c r="A25" t="s">
        <v>178</v>
      </c>
      <c r="B25" t="s">
        <v>179</v>
      </c>
    </row>
    <row r="26" spans="1:23">
      <c r="A26" t="s">
        <v>180</v>
      </c>
      <c r="B26" s="422" t="s">
        <v>181</v>
      </c>
      <c r="C26" s="422"/>
      <c r="D26" s="422"/>
      <c r="E26" s="422"/>
      <c r="F26" s="422"/>
      <c r="G26" s="422"/>
      <c r="H26" s="422"/>
      <c r="I26" s="422"/>
      <c r="J26" s="422"/>
      <c r="K26" s="422"/>
    </row>
  </sheetData>
  <mergeCells count="14">
    <mergeCell ref="A1:U1"/>
    <mergeCell ref="A2:U2"/>
    <mergeCell ref="A3:A4"/>
    <mergeCell ref="B3:B4"/>
    <mergeCell ref="C3:C4"/>
    <mergeCell ref="D3:D4"/>
    <mergeCell ref="B26:K26"/>
    <mergeCell ref="A23:C23"/>
    <mergeCell ref="A17:B17"/>
    <mergeCell ref="A18:C18"/>
    <mergeCell ref="A19:C19"/>
    <mergeCell ref="A20:C20"/>
    <mergeCell ref="A21:C21"/>
    <mergeCell ref="A22:C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opLeftCell="A4" workbookViewId="0">
      <selection activeCell="R17" sqref="R17"/>
    </sheetView>
  </sheetViews>
  <sheetFormatPr defaultRowHeight="12.75"/>
  <cols>
    <col min="1" max="1" width="4.5703125" customWidth="1"/>
    <col min="2" max="2" width="17.42578125" customWidth="1"/>
    <col min="5" max="8" width="7.42578125" customWidth="1"/>
    <col min="9" max="9" width="6.7109375" customWidth="1"/>
    <col min="10" max="22" width="7.42578125" customWidth="1"/>
  </cols>
  <sheetData>
    <row r="1" spans="1:22" ht="27">
      <c r="A1" s="443" t="s">
        <v>58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1:22" ht="21" thickBot="1">
      <c r="A2" s="444" t="s">
        <v>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2" ht="139.5" thickBot="1">
      <c r="A3" s="445" t="s">
        <v>60</v>
      </c>
      <c r="B3" s="446" t="s">
        <v>61</v>
      </c>
      <c r="C3" s="445" t="s">
        <v>127</v>
      </c>
      <c r="D3" s="447" t="s">
        <v>63</v>
      </c>
      <c r="E3" s="157" t="s">
        <v>64</v>
      </c>
      <c r="F3" s="157" t="s">
        <v>65</v>
      </c>
      <c r="G3" s="157" t="s">
        <v>66</v>
      </c>
      <c r="H3" s="157" t="s">
        <v>67</v>
      </c>
      <c r="I3" s="241" t="s">
        <v>68</v>
      </c>
      <c r="J3" s="157" t="s">
        <v>69</v>
      </c>
      <c r="K3" s="157" t="s">
        <v>70</v>
      </c>
      <c r="L3" s="157" t="s">
        <v>71</v>
      </c>
      <c r="M3" s="157" t="s">
        <v>72</v>
      </c>
      <c r="N3" s="157" t="s">
        <v>73</v>
      </c>
      <c r="O3" s="157" t="s">
        <v>74</v>
      </c>
      <c r="P3" s="157" t="s">
        <v>75</v>
      </c>
      <c r="Q3" s="241" t="s">
        <v>128</v>
      </c>
      <c r="R3" s="157" t="s">
        <v>77</v>
      </c>
      <c r="S3" s="157" t="s">
        <v>78</v>
      </c>
      <c r="T3" s="158" t="s">
        <v>79</v>
      </c>
      <c r="U3" s="242" t="s">
        <v>80</v>
      </c>
      <c r="V3" s="243" t="s">
        <v>81</v>
      </c>
    </row>
    <row r="4" spans="1:22" ht="29.25" customHeight="1">
      <c r="A4" s="445"/>
      <c r="B4" s="446"/>
      <c r="C4" s="445"/>
      <c r="D4" s="447"/>
      <c r="E4" s="162" t="s">
        <v>82</v>
      </c>
      <c r="F4" s="162" t="s">
        <v>83</v>
      </c>
      <c r="G4" s="162" t="s">
        <v>84</v>
      </c>
      <c r="H4" s="162" t="s">
        <v>85</v>
      </c>
      <c r="I4" s="162" t="s">
        <v>86</v>
      </c>
      <c r="J4" s="162" t="s">
        <v>87</v>
      </c>
      <c r="K4" s="163" t="s">
        <v>88</v>
      </c>
      <c r="L4" s="162" t="s">
        <v>89</v>
      </c>
      <c r="M4" s="162" t="s">
        <v>90</v>
      </c>
      <c r="N4" s="162" t="s">
        <v>91</v>
      </c>
      <c r="O4" s="162" t="s">
        <v>92</v>
      </c>
      <c r="P4" s="162" t="s">
        <v>93</v>
      </c>
      <c r="Q4" s="162" t="s">
        <v>94</v>
      </c>
      <c r="R4" s="162" t="s">
        <v>95</v>
      </c>
      <c r="S4" s="162" t="s">
        <v>96</v>
      </c>
      <c r="T4" s="165" t="s">
        <v>97</v>
      </c>
      <c r="U4" s="244" t="s">
        <v>98</v>
      </c>
      <c r="V4" s="168" t="s">
        <v>99</v>
      </c>
    </row>
    <row r="5" spans="1:22" ht="19.5" customHeight="1">
      <c r="A5" s="169">
        <v>1</v>
      </c>
      <c r="B5" s="170" t="s">
        <v>32</v>
      </c>
      <c r="C5" s="115">
        <v>33082</v>
      </c>
      <c r="D5" s="221">
        <v>933.00586421619005</v>
      </c>
      <c r="E5" s="258">
        <v>10.891119037543074</v>
      </c>
      <c r="F5" s="258">
        <v>156.10603953811741</v>
      </c>
      <c r="G5" s="258">
        <v>0</v>
      </c>
      <c r="H5" s="258">
        <v>21.782238075086148</v>
      </c>
      <c r="I5" s="258">
        <v>0</v>
      </c>
      <c r="J5" s="258">
        <v>10.891119037543074</v>
      </c>
      <c r="K5" s="258">
        <v>493.73072970195273</v>
      </c>
      <c r="L5" s="258">
        <v>36.303730125143581</v>
      </c>
      <c r="M5" s="258">
        <v>32.673357112629226</v>
      </c>
      <c r="N5" s="258">
        <v>0</v>
      </c>
      <c r="O5" s="258">
        <v>3.6303730125143581</v>
      </c>
      <c r="P5" s="258">
        <v>7.2607460250287161</v>
      </c>
      <c r="Q5" s="258"/>
      <c r="R5" s="258"/>
      <c r="S5" s="258">
        <v>0</v>
      </c>
      <c r="T5" s="258">
        <v>47.194849162686651</v>
      </c>
      <c r="U5" s="258">
        <v>112.5415633879451</v>
      </c>
      <c r="V5" s="258">
        <v>3.6303730125143581</v>
      </c>
    </row>
    <row r="6" spans="1:22" ht="19.5" customHeight="1">
      <c r="A6" s="169">
        <v>2</v>
      </c>
      <c r="B6" s="170" t="s">
        <v>33</v>
      </c>
      <c r="C6" s="115">
        <v>8402.5</v>
      </c>
      <c r="D6" s="221">
        <v>1229.2293960130914</v>
      </c>
      <c r="E6" s="258">
        <v>14.293365069919668</v>
      </c>
      <c r="F6" s="258">
        <v>185.81374590895567</v>
      </c>
      <c r="G6" s="258">
        <v>0</v>
      </c>
      <c r="H6" s="258">
        <v>14.293365069919668</v>
      </c>
      <c r="I6" s="258">
        <v>0</v>
      </c>
      <c r="J6" s="258">
        <v>28.586730139839336</v>
      </c>
      <c r="K6" s="258">
        <v>314.4540315382327</v>
      </c>
      <c r="L6" s="258">
        <v>28.586730139839336</v>
      </c>
      <c r="M6" s="258">
        <v>57.173460279678672</v>
      </c>
      <c r="N6" s="258">
        <v>0</v>
      </c>
      <c r="O6" s="258">
        <v>14.293365069919668</v>
      </c>
      <c r="P6" s="258">
        <v>14.293365069919668</v>
      </c>
      <c r="Q6" s="258"/>
      <c r="R6" s="258">
        <v>1238.1443298969073</v>
      </c>
      <c r="S6" s="258">
        <v>14.293365069919668</v>
      </c>
      <c r="T6" s="258">
        <v>371.62749181791133</v>
      </c>
      <c r="U6" s="258">
        <v>157.22701576911635</v>
      </c>
      <c r="V6" s="258">
        <v>14.293365069919668</v>
      </c>
    </row>
    <row r="7" spans="1:22" ht="19.5" customHeight="1">
      <c r="A7" s="169">
        <v>3</v>
      </c>
      <c r="B7" s="170" t="s">
        <v>34</v>
      </c>
      <c r="C7" s="115">
        <v>12334.5</v>
      </c>
      <c r="D7" s="221">
        <v>1392.379099274393</v>
      </c>
      <c r="E7" s="258">
        <v>9.7369167781426089</v>
      </c>
      <c r="F7" s="258">
        <v>175.26450200656694</v>
      </c>
      <c r="G7" s="258">
        <v>0</v>
      </c>
      <c r="H7" s="258">
        <v>58.42150066885565</v>
      </c>
      <c r="I7" s="258">
        <v>0</v>
      </c>
      <c r="J7" s="258">
        <v>87.632251003283471</v>
      </c>
      <c r="K7" s="258">
        <v>535.53042279784347</v>
      </c>
      <c r="L7" s="258">
        <v>68.158417446998257</v>
      </c>
      <c r="M7" s="258">
        <v>77.895334225140871</v>
      </c>
      <c r="N7" s="258">
        <v>0</v>
      </c>
      <c r="O7" s="258">
        <v>0</v>
      </c>
      <c r="P7" s="258">
        <v>38.947667112570436</v>
      </c>
      <c r="Q7" s="258"/>
      <c r="R7" s="258">
        <v>779.87012987012997</v>
      </c>
      <c r="S7" s="258">
        <v>0</v>
      </c>
      <c r="T7" s="258">
        <v>136.31683489399651</v>
      </c>
      <c r="U7" s="258">
        <v>194.73833556285217</v>
      </c>
      <c r="V7" s="258">
        <v>9.7369167781426089</v>
      </c>
    </row>
    <row r="8" spans="1:22" ht="19.5" customHeight="1">
      <c r="A8" s="169">
        <v>4</v>
      </c>
      <c r="B8" s="170" t="s">
        <v>35</v>
      </c>
      <c r="C8" s="115">
        <v>13795</v>
      </c>
      <c r="D8" s="221">
        <v>1210.1413555636102</v>
      </c>
      <c r="E8" s="258">
        <v>8.7060529177238131</v>
      </c>
      <c r="F8" s="258">
        <v>252.47553461399059</v>
      </c>
      <c r="G8" s="258">
        <v>0</v>
      </c>
      <c r="H8" s="258">
        <v>26.118158753171439</v>
      </c>
      <c r="I8" s="258">
        <v>8.7060529177238131</v>
      </c>
      <c r="J8" s="258">
        <v>26.118158753171439</v>
      </c>
      <c r="K8" s="258">
        <v>539.77528089887642</v>
      </c>
      <c r="L8" s="258">
        <v>52.236317506342878</v>
      </c>
      <c r="M8" s="258">
        <v>60.942370424066688</v>
      </c>
      <c r="N8" s="258">
        <v>0</v>
      </c>
      <c r="O8" s="258">
        <v>0</v>
      </c>
      <c r="P8" s="258">
        <v>0</v>
      </c>
      <c r="Q8" s="258"/>
      <c r="R8" s="258">
        <v>0</v>
      </c>
      <c r="S8" s="258">
        <v>8.7060529177238131</v>
      </c>
      <c r="T8" s="258">
        <v>60.942370424066688</v>
      </c>
      <c r="U8" s="258">
        <v>165.41500543675244</v>
      </c>
      <c r="V8" s="258">
        <v>8.7060529177238131</v>
      </c>
    </row>
    <row r="9" spans="1:22" ht="19.5" customHeight="1">
      <c r="A9" s="176">
        <v>5</v>
      </c>
      <c r="B9" s="170" t="s">
        <v>36</v>
      </c>
      <c r="C9" s="115">
        <v>14355.5</v>
      </c>
      <c r="D9" s="221">
        <v>945.37285361011459</v>
      </c>
      <c r="E9" s="258">
        <v>0</v>
      </c>
      <c r="F9" s="258">
        <v>83.661314478771203</v>
      </c>
      <c r="G9" s="258">
        <v>0</v>
      </c>
      <c r="H9" s="258">
        <v>8.3661314478771214</v>
      </c>
      <c r="I9" s="258">
        <v>0</v>
      </c>
      <c r="J9" s="258">
        <v>200.78715474905087</v>
      </c>
      <c r="K9" s="258">
        <v>276.08233777994496</v>
      </c>
      <c r="L9" s="258">
        <v>50.196788687262718</v>
      </c>
      <c r="M9" s="258">
        <v>50.196788687262718</v>
      </c>
      <c r="N9" s="258">
        <v>0</v>
      </c>
      <c r="O9" s="258">
        <v>0</v>
      </c>
      <c r="P9" s="258">
        <v>8.3661314478771214</v>
      </c>
      <c r="Q9" s="258">
        <f>1*100000/173*1.201</f>
        <v>694.2196531791908</v>
      </c>
      <c r="R9" s="258">
        <v>0</v>
      </c>
      <c r="S9" s="258">
        <v>0</v>
      </c>
      <c r="T9" s="258">
        <v>92.027445926648312</v>
      </c>
      <c r="U9" s="258">
        <v>167.32262895754241</v>
      </c>
      <c r="V9" s="258">
        <v>0</v>
      </c>
    </row>
    <row r="10" spans="1:22" ht="19.5" customHeight="1">
      <c r="A10" s="169">
        <v>6</v>
      </c>
      <c r="B10" s="170" t="s">
        <v>37</v>
      </c>
      <c r="C10" s="115">
        <v>11534.5</v>
      </c>
      <c r="D10" s="221">
        <v>760.09363214703706</v>
      </c>
      <c r="E10" s="258">
        <v>20.824483072521566</v>
      </c>
      <c r="F10" s="258">
        <v>20.824483072521566</v>
      </c>
      <c r="G10" s="258">
        <v>0</v>
      </c>
      <c r="H10" s="258">
        <v>31.23672460878235</v>
      </c>
      <c r="I10" s="258">
        <v>0</v>
      </c>
      <c r="J10" s="258">
        <v>31.23672460878235</v>
      </c>
      <c r="K10" s="258">
        <v>374.84069530538818</v>
      </c>
      <c r="L10" s="258">
        <v>20.824483072521566</v>
      </c>
      <c r="M10" s="258">
        <v>41.648966145043133</v>
      </c>
      <c r="N10" s="258">
        <v>0</v>
      </c>
      <c r="O10" s="258">
        <v>0</v>
      </c>
      <c r="P10" s="258">
        <v>10.412241536260783</v>
      </c>
      <c r="Q10" s="258"/>
      <c r="R10" s="258">
        <v>1101.8348623853212</v>
      </c>
      <c r="S10" s="258">
        <v>10.412241536260783</v>
      </c>
      <c r="T10" s="258">
        <v>10.412241536260783</v>
      </c>
      <c r="U10" s="258">
        <v>166.59586458017253</v>
      </c>
      <c r="V10" s="258">
        <v>10.412241536260783</v>
      </c>
    </row>
    <row r="11" spans="1:22" ht="19.5" customHeight="1">
      <c r="A11" s="169">
        <v>7</v>
      </c>
      <c r="B11" s="170" t="s">
        <v>38</v>
      </c>
      <c r="C11" s="115">
        <v>19159</v>
      </c>
      <c r="D11" s="221">
        <v>595.51646745654784</v>
      </c>
      <c r="E11" s="258">
        <v>12.537188788558902</v>
      </c>
      <c r="F11" s="258">
        <v>81.491727125632863</v>
      </c>
      <c r="G11" s="258">
        <v>0</v>
      </c>
      <c r="H11" s="258">
        <v>0</v>
      </c>
      <c r="I11" s="258">
        <v>6.2685943942794511</v>
      </c>
      <c r="J11" s="258">
        <v>6.2685943942794511</v>
      </c>
      <c r="K11" s="258">
        <v>257.01237016545747</v>
      </c>
      <c r="L11" s="258">
        <v>50.148755154235609</v>
      </c>
      <c r="M11" s="258">
        <v>31.342971971397255</v>
      </c>
      <c r="N11" s="258">
        <v>0</v>
      </c>
      <c r="O11" s="258">
        <v>0</v>
      </c>
      <c r="P11" s="258">
        <v>25.074377577117804</v>
      </c>
      <c r="Q11" s="258"/>
      <c r="R11" s="258">
        <v>650.94850948509486</v>
      </c>
      <c r="S11" s="258">
        <v>6.2685943942794511</v>
      </c>
      <c r="T11" s="258">
        <v>25.074377577117804</v>
      </c>
      <c r="U11" s="258">
        <v>81.491727125632863</v>
      </c>
      <c r="V11" s="258">
        <v>6.2685943942794511</v>
      </c>
    </row>
    <row r="12" spans="1:22" ht="19.5" customHeight="1">
      <c r="A12" s="177">
        <v>8</v>
      </c>
      <c r="B12" s="170" t="s">
        <v>39</v>
      </c>
      <c r="C12" s="115">
        <v>14745.5</v>
      </c>
      <c r="D12" s="221">
        <v>969.23807263232857</v>
      </c>
      <c r="E12" s="258">
        <v>0</v>
      </c>
      <c r="F12" s="258">
        <v>122.17286629819266</v>
      </c>
      <c r="G12" s="258">
        <v>0</v>
      </c>
      <c r="H12" s="258">
        <v>8.144857753212845</v>
      </c>
      <c r="I12" s="258">
        <v>0</v>
      </c>
      <c r="J12" s="258">
        <v>8.144857753212845</v>
      </c>
      <c r="K12" s="258">
        <v>317.64945237530094</v>
      </c>
      <c r="L12" s="258">
        <v>48.869146519277066</v>
      </c>
      <c r="M12" s="258">
        <v>65.15886202570276</v>
      </c>
      <c r="N12" s="258">
        <v>0</v>
      </c>
      <c r="O12" s="258">
        <v>8.144857753212845</v>
      </c>
      <c r="P12" s="258">
        <v>16.28971550642569</v>
      </c>
      <c r="Q12" s="258"/>
      <c r="R12" s="258">
        <v>0</v>
      </c>
      <c r="S12" s="258">
        <v>8.144857753212845</v>
      </c>
      <c r="T12" s="258">
        <v>228.05601708995965</v>
      </c>
      <c r="U12" s="258">
        <v>138.46258180461837</v>
      </c>
      <c r="V12" s="258">
        <v>0</v>
      </c>
    </row>
    <row r="13" spans="1:22" ht="19.5" customHeight="1">
      <c r="A13" s="169">
        <v>9</v>
      </c>
      <c r="B13" s="170" t="s">
        <v>40</v>
      </c>
      <c r="C13" s="115">
        <v>16417.5</v>
      </c>
      <c r="D13" s="221">
        <v>1280.1888229023907</v>
      </c>
      <c r="E13" s="258">
        <v>14.630729404598751</v>
      </c>
      <c r="F13" s="258">
        <v>109.73047053449064</v>
      </c>
      <c r="G13" s="258">
        <v>0</v>
      </c>
      <c r="H13" s="258">
        <v>0</v>
      </c>
      <c r="I13" s="258">
        <v>0</v>
      </c>
      <c r="J13" s="258">
        <v>21.946094106898126</v>
      </c>
      <c r="K13" s="258">
        <v>475.4987056494594</v>
      </c>
      <c r="L13" s="258">
        <v>109.73047053449064</v>
      </c>
      <c r="M13" s="258">
        <v>36.576823511496876</v>
      </c>
      <c r="N13" s="258">
        <v>0</v>
      </c>
      <c r="O13" s="258">
        <v>14.630729404598751</v>
      </c>
      <c r="P13" s="258">
        <v>7.3153647022993757</v>
      </c>
      <c r="Q13" s="258"/>
      <c r="R13" s="258">
        <v>594.55445544554459</v>
      </c>
      <c r="S13" s="258">
        <v>7.3153647022993757</v>
      </c>
      <c r="T13" s="258">
        <v>285.29922338967566</v>
      </c>
      <c r="U13" s="258">
        <v>190.19948225978376</v>
      </c>
      <c r="V13" s="258">
        <v>0</v>
      </c>
    </row>
    <row r="14" spans="1:22" ht="19.5" customHeight="1">
      <c r="A14" s="169">
        <v>10</v>
      </c>
      <c r="B14" s="178" t="s">
        <v>41</v>
      </c>
      <c r="C14" s="115">
        <v>10266</v>
      </c>
      <c r="D14" s="221">
        <v>971.00136372491727</v>
      </c>
      <c r="E14" s="258">
        <v>11.698811611143579</v>
      </c>
      <c r="F14" s="258">
        <v>163.78336255601013</v>
      </c>
      <c r="G14" s="258">
        <v>0</v>
      </c>
      <c r="H14" s="258">
        <v>11.698811611143579</v>
      </c>
      <c r="I14" s="258">
        <v>0</v>
      </c>
      <c r="J14" s="258">
        <v>11.698811611143579</v>
      </c>
      <c r="K14" s="258">
        <v>491.35008766803043</v>
      </c>
      <c r="L14" s="258">
        <v>35.096434833430742</v>
      </c>
      <c r="M14" s="258">
        <v>35.096434833430742</v>
      </c>
      <c r="N14" s="258">
        <v>0</v>
      </c>
      <c r="O14" s="258">
        <v>0</v>
      </c>
      <c r="P14" s="258">
        <v>0</v>
      </c>
      <c r="Q14" s="258"/>
      <c r="R14" s="258">
        <v>909.84848484848487</v>
      </c>
      <c r="S14" s="258">
        <v>0</v>
      </c>
      <c r="T14" s="258">
        <v>105.28930450029223</v>
      </c>
      <c r="U14" s="258">
        <v>93.590492889148635</v>
      </c>
      <c r="V14" s="258">
        <v>0</v>
      </c>
    </row>
    <row r="15" spans="1:22" ht="26.25" customHeight="1">
      <c r="A15" s="245" t="s">
        <v>100</v>
      </c>
      <c r="B15" s="246" t="s">
        <v>42</v>
      </c>
      <c r="C15" s="247">
        <v>154092</v>
      </c>
      <c r="D15" s="248">
        <v>999.97598837058376</v>
      </c>
      <c r="E15" s="249">
        <v>10.132258650676219</v>
      </c>
      <c r="F15" s="249">
        <v>134.0575759935623</v>
      </c>
      <c r="G15" s="249">
        <v>0</v>
      </c>
      <c r="H15" s="249">
        <v>17.146899254990526</v>
      </c>
      <c r="I15" s="249">
        <v>1.5588090231809568</v>
      </c>
      <c r="J15" s="249">
        <v>38.97022557952392</v>
      </c>
      <c r="K15" s="249">
        <v>413.86379565454405</v>
      </c>
      <c r="L15" s="249">
        <v>50.661293253381096</v>
      </c>
      <c r="M15" s="249">
        <v>45.984866183838221</v>
      </c>
      <c r="N15" s="249">
        <v>0</v>
      </c>
      <c r="O15" s="249">
        <v>3.8970225579523921</v>
      </c>
      <c r="P15" s="249">
        <v>12.470472185447655</v>
      </c>
      <c r="Q15" s="370">
        <f>1*100000/2068*1.201</f>
        <v>58.075435203094777</v>
      </c>
      <c r="R15" s="249">
        <v>464.60348162475822</v>
      </c>
      <c r="S15" s="249">
        <v>4.6764270695428705</v>
      </c>
      <c r="T15" s="249">
        <v>118.46948576175271</v>
      </c>
      <c r="U15" s="249">
        <v>141.0722165978766</v>
      </c>
      <c r="V15" s="249">
        <v>4.6764270695428705</v>
      </c>
    </row>
    <row r="16" spans="1:22" ht="16.5" thickBot="1">
      <c r="A16" s="169">
        <v>11</v>
      </c>
      <c r="B16" s="185" t="s">
        <v>129</v>
      </c>
      <c r="C16" s="115">
        <v>63482</v>
      </c>
      <c r="D16" s="221">
        <v>894.85680980435404</v>
      </c>
      <c r="E16" s="258">
        <v>30.269997794650454</v>
      </c>
      <c r="F16" s="258">
        <v>164.59311300841182</v>
      </c>
      <c r="G16" s="258">
        <v>0</v>
      </c>
      <c r="H16" s="258">
        <v>11.351249172993919</v>
      </c>
      <c r="I16" s="258">
        <v>0</v>
      </c>
      <c r="J16" s="258">
        <v>5.6756245864969594</v>
      </c>
      <c r="K16" s="258">
        <v>370.80747298446801</v>
      </c>
      <c r="L16" s="258">
        <v>56.7562458649696</v>
      </c>
      <c r="M16" s="258">
        <v>39.729372105478717</v>
      </c>
      <c r="N16" s="258">
        <v>1.8918748621656534</v>
      </c>
      <c r="O16" s="258">
        <v>1.8918748621656534</v>
      </c>
      <c r="P16" s="258">
        <v>15.134998897325227</v>
      </c>
      <c r="Q16" s="258"/>
      <c r="R16" s="258">
        <v>584.42822384428223</v>
      </c>
      <c r="S16" s="258">
        <v>5.6756245864969594</v>
      </c>
      <c r="T16" s="258">
        <v>81.350619073123084</v>
      </c>
      <c r="U16" s="258">
        <v>102.16124255694527</v>
      </c>
      <c r="V16" s="258">
        <v>15.134998897325227</v>
      </c>
    </row>
    <row r="17" spans="1:22" ht="55.5" customHeight="1" thickBot="1">
      <c r="A17" s="427" t="s">
        <v>105</v>
      </c>
      <c r="B17" s="427"/>
      <c r="C17" s="427"/>
      <c r="D17" s="248">
        <v>969.30515594694214</v>
      </c>
      <c r="E17" s="249">
        <v>16.00788697178891</v>
      </c>
      <c r="F17" s="249">
        <v>142.96699054114922</v>
      </c>
      <c r="G17" s="249">
        <v>0</v>
      </c>
      <c r="H17" s="249">
        <v>15.455890869313427</v>
      </c>
      <c r="I17" s="249">
        <v>1.1039922049509592</v>
      </c>
      <c r="J17" s="249">
        <v>29.25579343120042</v>
      </c>
      <c r="K17" s="249">
        <v>401.30116649967363</v>
      </c>
      <c r="L17" s="249">
        <v>52.439629735170563</v>
      </c>
      <c r="M17" s="249">
        <v>44.159688198038367</v>
      </c>
      <c r="N17" s="249">
        <v>0.55199610247547959</v>
      </c>
      <c r="O17" s="249">
        <v>3.3119766148528775</v>
      </c>
      <c r="P17" s="249">
        <v>13.24790645941151</v>
      </c>
      <c r="Q17" s="370">
        <f>1*100000/2890*1.201</f>
        <v>41.557093425605537</v>
      </c>
      <c r="R17" s="249">
        <v>498.68512110726647</v>
      </c>
      <c r="S17" s="249">
        <v>4.9679649222793163</v>
      </c>
      <c r="T17" s="249">
        <v>107.63923998271852</v>
      </c>
      <c r="U17" s="249">
        <v>129.71908408173772</v>
      </c>
      <c r="V17" s="249">
        <v>7.7279454346567134</v>
      </c>
    </row>
    <row r="18" spans="1:22" ht="15.75">
      <c r="A18" s="428" t="s">
        <v>106</v>
      </c>
      <c r="B18" s="428"/>
      <c r="C18" s="428"/>
      <c r="D18" s="143">
        <v>993.75429869597554</v>
      </c>
      <c r="E18" s="144">
        <v>16.1179388490958</v>
      </c>
      <c r="F18" s="144">
        <v>146.17303163145499</v>
      </c>
      <c r="G18" s="145">
        <v>1.1115819895928136</v>
      </c>
      <c r="H18" s="144">
        <v>12.227401885520949</v>
      </c>
      <c r="I18" s="144">
        <v>0.55579099479640681</v>
      </c>
      <c r="J18" s="144">
        <v>30.568504713802376</v>
      </c>
      <c r="K18" s="144">
        <v>425.18011101925117</v>
      </c>
      <c r="L18" s="144">
        <v>51.688562516065836</v>
      </c>
      <c r="M18" s="144">
        <v>51.688562516065836</v>
      </c>
      <c r="N18" s="144">
        <v>0.55579099479640681</v>
      </c>
      <c r="O18" s="144">
        <v>1.6673729843892204</v>
      </c>
      <c r="P18" s="144">
        <v>18.341102828281421</v>
      </c>
      <c r="Q18" s="144"/>
      <c r="R18" s="144">
        <v>402.07127627170269</v>
      </c>
      <c r="S18" s="144">
        <v>7.2252829323532888</v>
      </c>
      <c r="T18" s="144">
        <v>75.587575292311328</v>
      </c>
      <c r="U18" s="144">
        <v>148.95198660543701</v>
      </c>
      <c r="V18" s="144">
        <v>5.5579099479640677</v>
      </c>
    </row>
    <row r="19" spans="1:22" ht="27.75" customHeight="1">
      <c r="A19" s="438" t="s">
        <v>107</v>
      </c>
      <c r="B19" s="438"/>
      <c r="C19" s="438"/>
      <c r="D19" s="250">
        <v>-2.4602804517289689E-2</v>
      </c>
      <c r="E19" s="250">
        <v>-6.8279125722743306E-3</v>
      </c>
      <c r="F19" s="250">
        <v>-2.1933191468513469E-2</v>
      </c>
      <c r="G19" s="250"/>
      <c r="H19" s="250">
        <v>0.26403720218074178</v>
      </c>
      <c r="I19" s="250">
        <v>0.98634417485545134</v>
      </c>
      <c r="J19" s="250">
        <v>-4.2943261206009775E-2</v>
      </c>
      <c r="K19" s="250">
        <v>-5.6161950902017477E-2</v>
      </c>
      <c r="L19" s="250">
        <v>1.4530626942300451E-2</v>
      </c>
      <c r="M19" s="250">
        <v>-0.14565841941701019</v>
      </c>
      <c r="N19" s="250">
        <v>-6.8279125722743306E-3</v>
      </c>
      <c r="O19" s="250">
        <v>0.98634417485545134</v>
      </c>
      <c r="P19" s="250">
        <v>-0.27769302732529022</v>
      </c>
      <c r="Q19" s="250"/>
      <c r="R19" s="250">
        <v>0.24029034287511819</v>
      </c>
      <c r="S19" s="250">
        <v>-0.3124193240884976</v>
      </c>
      <c r="T19" s="250">
        <v>0.42403350770887149</v>
      </c>
      <c r="U19" s="250">
        <v>-0.12912149050180755</v>
      </c>
      <c r="V19" s="250">
        <v>0.39044092239881589</v>
      </c>
    </row>
    <row r="20" spans="1:22" ht="15.75">
      <c r="A20" s="439" t="s">
        <v>130</v>
      </c>
      <c r="B20" s="440"/>
      <c r="C20" s="441"/>
      <c r="D20" s="259">
        <v>1122</v>
      </c>
      <c r="E20" s="260">
        <v>19</v>
      </c>
      <c r="F20" s="261">
        <v>162.4</v>
      </c>
      <c r="G20" s="262">
        <v>1.1000000000000001</v>
      </c>
      <c r="H20" s="262">
        <v>11.2</v>
      </c>
      <c r="I20" s="263"/>
      <c r="J20" s="262">
        <v>21.3</v>
      </c>
      <c r="K20" s="262">
        <v>432.4</v>
      </c>
      <c r="L20" s="262">
        <v>80.099999999999994</v>
      </c>
      <c r="M20" s="264">
        <v>56</v>
      </c>
      <c r="N20" s="265">
        <v>1.1000000000000001</v>
      </c>
      <c r="O20" s="265">
        <v>2.2000000000000002</v>
      </c>
      <c r="P20" s="265">
        <v>16.2</v>
      </c>
      <c r="Q20" s="265">
        <v>35.299999999999997</v>
      </c>
      <c r="R20" s="264">
        <v>636</v>
      </c>
      <c r="S20" s="265">
        <v>2.8</v>
      </c>
      <c r="T20" s="262">
        <v>100.8</v>
      </c>
      <c r="U20" s="266">
        <v>204.5</v>
      </c>
      <c r="V20" s="267">
        <v>10.6</v>
      </c>
    </row>
    <row r="21" spans="1:22" ht="15.75">
      <c r="A21" s="442" t="s">
        <v>131</v>
      </c>
      <c r="B21" s="442"/>
      <c r="C21" s="442"/>
      <c r="D21" s="251">
        <v>1136.4361839783555</v>
      </c>
      <c r="E21" s="252">
        <v>25.429949417715562</v>
      </c>
      <c r="F21" s="252">
        <v>154.27502646747442</v>
      </c>
      <c r="G21" s="252">
        <v>1.1302199741206918</v>
      </c>
      <c r="H21" s="252">
        <v>9.6068697800258782</v>
      </c>
      <c r="I21" s="253"/>
      <c r="J21" s="252">
        <v>11.867309728267264</v>
      </c>
      <c r="K21" s="252">
        <v>461.12974944124221</v>
      </c>
      <c r="L21" s="252">
        <v>78.550288201388071</v>
      </c>
      <c r="M21" s="252">
        <v>50.294788848370779</v>
      </c>
      <c r="N21" s="252">
        <v>0.56510998706034588</v>
      </c>
      <c r="O21" s="252">
        <v>1.6953299611810375</v>
      </c>
      <c r="P21" s="252">
        <v>6.7813198447241501</v>
      </c>
      <c r="Q21" s="252">
        <v>0</v>
      </c>
      <c r="R21" s="252">
        <v>541.42137364094401</v>
      </c>
      <c r="S21" s="252">
        <v>3.390659922362075</v>
      </c>
      <c r="T21" s="252">
        <v>88.722267968474299</v>
      </c>
      <c r="U21" s="252">
        <v>232.82531466886249</v>
      </c>
      <c r="V21" s="252">
        <v>14.127749676508646</v>
      </c>
    </row>
    <row r="22" spans="1:22" ht="15">
      <c r="A22" s="254"/>
      <c r="B22" s="214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55"/>
      <c r="U22" s="256"/>
      <c r="V22" s="257"/>
    </row>
    <row r="24" spans="1:22">
      <c r="A24" t="s">
        <v>178</v>
      </c>
      <c r="B24" t="s">
        <v>179</v>
      </c>
    </row>
    <row r="25" spans="1:22">
      <c r="A25" t="s">
        <v>180</v>
      </c>
      <c r="B25" s="422" t="s">
        <v>181</v>
      </c>
      <c r="C25" s="422"/>
      <c r="D25" s="422"/>
      <c r="E25" s="422"/>
      <c r="F25" s="422"/>
      <c r="G25" s="422"/>
      <c r="H25" s="422"/>
      <c r="I25" s="422"/>
      <c r="J25" s="422"/>
      <c r="K25" s="422"/>
    </row>
  </sheetData>
  <mergeCells count="12">
    <mergeCell ref="A17:C17"/>
    <mergeCell ref="A1:U1"/>
    <mergeCell ref="A2:U2"/>
    <mergeCell ref="A3:A4"/>
    <mergeCell ref="B3:B4"/>
    <mergeCell ref="C3:C4"/>
    <mergeCell ref="D3:D4"/>
    <mergeCell ref="B25:K25"/>
    <mergeCell ref="A18:C18"/>
    <mergeCell ref="A19:C19"/>
    <mergeCell ref="A20:C20"/>
    <mergeCell ref="A21:C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4" workbookViewId="0">
      <selection activeCell="R17" sqref="R17"/>
    </sheetView>
  </sheetViews>
  <sheetFormatPr defaultRowHeight="12.75"/>
  <cols>
    <col min="1" max="1" width="5.42578125" customWidth="1"/>
    <col min="2" max="2" width="17.140625" customWidth="1"/>
    <col min="5" max="21" width="7.28515625" customWidth="1"/>
  </cols>
  <sheetData>
    <row r="1" spans="1:21" ht="20.25">
      <c r="A1" s="451" t="s">
        <v>112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</row>
    <row r="2" spans="1:21" ht="32.25" customHeight="1" thickBot="1">
      <c r="A2" s="444" t="s">
        <v>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</row>
    <row r="3" spans="1:21" ht="167.25" thickBot="1">
      <c r="A3" s="445" t="s">
        <v>60</v>
      </c>
      <c r="B3" s="446" t="s">
        <v>61</v>
      </c>
      <c r="C3" s="452" t="s">
        <v>113</v>
      </c>
      <c r="D3" s="447" t="s">
        <v>63</v>
      </c>
      <c r="E3" s="157" t="s">
        <v>64</v>
      </c>
      <c r="F3" s="157" t="s">
        <v>65</v>
      </c>
      <c r="G3" s="157" t="s">
        <v>66</v>
      </c>
      <c r="H3" s="157" t="s">
        <v>67</v>
      </c>
      <c r="I3" s="157" t="s">
        <v>68</v>
      </c>
      <c r="J3" s="157" t="s">
        <v>69</v>
      </c>
      <c r="K3" s="157" t="s">
        <v>70</v>
      </c>
      <c r="L3" s="157" t="s">
        <v>71</v>
      </c>
      <c r="M3" s="157" t="s">
        <v>72</v>
      </c>
      <c r="N3" s="157" t="s">
        <v>73</v>
      </c>
      <c r="O3" s="157" t="s">
        <v>74</v>
      </c>
      <c r="P3" s="157" t="s">
        <v>75</v>
      </c>
      <c r="Q3" s="157" t="s">
        <v>114</v>
      </c>
      <c r="R3" s="158" t="s">
        <v>79</v>
      </c>
      <c r="S3" s="159" t="s">
        <v>80</v>
      </c>
      <c r="T3" s="160" t="s">
        <v>81</v>
      </c>
      <c r="U3" s="161" t="s">
        <v>115</v>
      </c>
    </row>
    <row r="4" spans="1:21" ht="41.25" customHeight="1">
      <c r="A4" s="445"/>
      <c r="B4" s="446"/>
      <c r="C4" s="452"/>
      <c r="D4" s="447"/>
      <c r="E4" s="162" t="s">
        <v>82</v>
      </c>
      <c r="F4" s="162" t="s">
        <v>83</v>
      </c>
      <c r="G4" s="162" t="s">
        <v>84</v>
      </c>
      <c r="H4" s="162" t="s">
        <v>85</v>
      </c>
      <c r="I4" s="162" t="s">
        <v>86</v>
      </c>
      <c r="J4" s="162" t="s">
        <v>87</v>
      </c>
      <c r="K4" s="163" t="s">
        <v>88</v>
      </c>
      <c r="L4" s="162" t="s">
        <v>89</v>
      </c>
      <c r="M4" s="162" t="s">
        <v>90</v>
      </c>
      <c r="N4" s="162" t="s">
        <v>91</v>
      </c>
      <c r="O4" s="162" t="s">
        <v>92</v>
      </c>
      <c r="P4" s="162" t="s">
        <v>93</v>
      </c>
      <c r="Q4" s="164" t="s">
        <v>96</v>
      </c>
      <c r="R4" s="165" t="s">
        <v>97</v>
      </c>
      <c r="S4" s="166" t="s">
        <v>98</v>
      </c>
      <c r="T4" s="167" t="s">
        <v>99</v>
      </c>
      <c r="U4" s="168" t="s">
        <v>99</v>
      </c>
    </row>
    <row r="5" spans="1:21" ht="15.75">
      <c r="A5" s="169">
        <v>1</v>
      </c>
      <c r="B5" s="170" t="s">
        <v>32</v>
      </c>
      <c r="C5" s="171">
        <v>18301</v>
      </c>
      <c r="D5" s="172">
        <v>62</v>
      </c>
      <c r="E5" s="268">
        <v>3</v>
      </c>
      <c r="F5" s="268">
        <v>7</v>
      </c>
      <c r="G5" s="268"/>
      <c r="H5" s="268">
        <v>1</v>
      </c>
      <c r="I5" s="268"/>
      <c r="J5" s="268">
        <v>1</v>
      </c>
      <c r="K5" s="269">
        <v>17</v>
      </c>
      <c r="L5" s="268">
        <v>2</v>
      </c>
      <c r="M5" s="268">
        <v>1</v>
      </c>
      <c r="N5" s="268"/>
      <c r="O5" s="268">
        <v>1</v>
      </c>
      <c r="P5" s="268">
        <v>1</v>
      </c>
      <c r="Q5" s="174"/>
      <c r="R5" s="271">
        <v>3</v>
      </c>
      <c r="S5" s="268">
        <v>25</v>
      </c>
      <c r="T5" s="270">
        <v>1</v>
      </c>
      <c r="U5" s="272">
        <v>6.56248292443036</v>
      </c>
    </row>
    <row r="6" spans="1:21" ht="15.75">
      <c r="A6" s="169">
        <v>2</v>
      </c>
      <c r="B6" s="170" t="s">
        <v>33</v>
      </c>
      <c r="C6" s="171">
        <v>4428</v>
      </c>
      <c r="D6" s="172">
        <v>23</v>
      </c>
      <c r="E6" s="268">
        <v>1</v>
      </c>
      <c r="F6" s="268">
        <v>7</v>
      </c>
      <c r="G6" s="268"/>
      <c r="H6" s="268"/>
      <c r="I6" s="268"/>
      <c r="J6" s="268"/>
      <c r="K6" s="269">
        <v>3</v>
      </c>
      <c r="L6" s="268">
        <v>2</v>
      </c>
      <c r="M6" s="268">
        <v>1</v>
      </c>
      <c r="N6" s="268"/>
      <c r="O6" s="268"/>
      <c r="P6" s="268"/>
      <c r="Q6" s="174"/>
      <c r="R6" s="271">
        <v>1</v>
      </c>
      <c r="S6" s="268">
        <v>8</v>
      </c>
      <c r="T6" s="270">
        <v>1</v>
      </c>
      <c r="U6" s="272">
        <v>27.122854561878956</v>
      </c>
    </row>
    <row r="7" spans="1:21" ht="15.75">
      <c r="A7" s="169">
        <v>3</v>
      </c>
      <c r="B7" s="170" t="s">
        <v>34</v>
      </c>
      <c r="C7" s="171">
        <v>6135</v>
      </c>
      <c r="D7" s="172">
        <v>40</v>
      </c>
      <c r="E7" s="268">
        <v>1</v>
      </c>
      <c r="F7" s="268">
        <v>5</v>
      </c>
      <c r="G7" s="268"/>
      <c r="H7" s="268"/>
      <c r="I7" s="268"/>
      <c r="J7" s="268"/>
      <c r="K7" s="269">
        <v>16</v>
      </c>
      <c r="L7" s="268">
        <v>1</v>
      </c>
      <c r="M7" s="268">
        <v>1</v>
      </c>
      <c r="N7" s="268"/>
      <c r="O7" s="268"/>
      <c r="P7" s="268"/>
      <c r="Q7" s="174"/>
      <c r="R7" s="271">
        <v>2</v>
      </c>
      <c r="S7" s="268">
        <v>14</v>
      </c>
      <c r="T7" s="270">
        <v>1</v>
      </c>
      <c r="U7" s="272">
        <v>19.576202118989404</v>
      </c>
    </row>
    <row r="8" spans="1:21" ht="15.75">
      <c r="A8" s="169">
        <v>4</v>
      </c>
      <c r="B8" s="170" t="s">
        <v>35</v>
      </c>
      <c r="C8" s="171">
        <v>6898</v>
      </c>
      <c r="D8" s="172">
        <v>44</v>
      </c>
      <c r="E8" s="268">
        <v>1</v>
      </c>
      <c r="F8" s="268">
        <v>6</v>
      </c>
      <c r="G8" s="268"/>
      <c r="H8" s="268">
        <v>1</v>
      </c>
      <c r="I8" s="268">
        <v>1</v>
      </c>
      <c r="J8" s="268">
        <v>1</v>
      </c>
      <c r="K8" s="269">
        <v>11</v>
      </c>
      <c r="L8" s="268">
        <v>2</v>
      </c>
      <c r="M8" s="268">
        <v>1</v>
      </c>
      <c r="N8" s="268"/>
      <c r="O8" s="268"/>
      <c r="P8" s="268"/>
      <c r="Q8" s="174">
        <v>1</v>
      </c>
      <c r="R8" s="271">
        <v>2</v>
      </c>
      <c r="S8" s="268">
        <v>17</v>
      </c>
      <c r="T8" s="270">
        <v>1</v>
      </c>
      <c r="U8" s="272">
        <v>17.410843722818207</v>
      </c>
    </row>
    <row r="9" spans="1:21" ht="15.75">
      <c r="A9" s="176">
        <v>5</v>
      </c>
      <c r="B9" s="170" t="s">
        <v>36</v>
      </c>
      <c r="C9" s="171">
        <v>7251</v>
      </c>
      <c r="D9" s="172">
        <v>33</v>
      </c>
      <c r="E9" s="268"/>
      <c r="F9" s="268">
        <v>2</v>
      </c>
      <c r="G9" s="268"/>
      <c r="H9" s="268"/>
      <c r="I9" s="268"/>
      <c r="J9" s="268"/>
      <c r="K9" s="269">
        <v>9</v>
      </c>
      <c r="L9" s="268">
        <v>2</v>
      </c>
      <c r="M9" s="268">
        <v>4</v>
      </c>
      <c r="N9" s="268">
        <v>1</v>
      </c>
      <c r="O9" s="268"/>
      <c r="P9" s="268"/>
      <c r="Q9" s="174"/>
      <c r="R9" s="271">
        <v>1</v>
      </c>
      <c r="S9" s="268">
        <v>13</v>
      </c>
      <c r="T9" s="270"/>
      <c r="U9" s="272">
        <v>0</v>
      </c>
    </row>
    <row r="10" spans="1:21" ht="15.75">
      <c r="A10" s="169">
        <v>6</v>
      </c>
      <c r="B10" s="170" t="s">
        <v>37</v>
      </c>
      <c r="C10" s="171">
        <v>5892</v>
      </c>
      <c r="D10" s="172">
        <v>26</v>
      </c>
      <c r="E10" s="268">
        <v>2</v>
      </c>
      <c r="F10" s="268"/>
      <c r="G10" s="268"/>
      <c r="H10" s="268">
        <v>1</v>
      </c>
      <c r="I10" s="268"/>
      <c r="J10" s="268">
        <v>2</v>
      </c>
      <c r="K10" s="269">
        <v>5</v>
      </c>
      <c r="L10" s="268"/>
      <c r="M10" s="268">
        <v>2</v>
      </c>
      <c r="N10" s="268"/>
      <c r="O10" s="268"/>
      <c r="P10" s="268"/>
      <c r="Q10" s="174"/>
      <c r="R10" s="271"/>
      <c r="S10" s="268">
        <v>14</v>
      </c>
      <c r="T10" s="270">
        <v>1</v>
      </c>
      <c r="U10" s="272">
        <v>20.383570943652408</v>
      </c>
    </row>
    <row r="11" spans="1:21" ht="15.75">
      <c r="A11" s="169">
        <v>7</v>
      </c>
      <c r="B11" s="170" t="s">
        <v>38</v>
      </c>
      <c r="C11" s="171">
        <v>9897</v>
      </c>
      <c r="D11" s="172">
        <v>31</v>
      </c>
      <c r="E11" s="268">
        <v>1</v>
      </c>
      <c r="F11" s="268">
        <v>5</v>
      </c>
      <c r="G11" s="268"/>
      <c r="H11" s="268"/>
      <c r="I11" s="268"/>
      <c r="J11" s="268">
        <v>1</v>
      </c>
      <c r="K11" s="269">
        <v>7</v>
      </c>
      <c r="L11" s="268">
        <v>2</v>
      </c>
      <c r="M11" s="268"/>
      <c r="N11" s="268"/>
      <c r="O11" s="268"/>
      <c r="P11" s="268">
        <v>1</v>
      </c>
      <c r="Q11" s="174"/>
      <c r="R11" s="271">
        <v>3</v>
      </c>
      <c r="S11" s="268">
        <v>11</v>
      </c>
      <c r="T11" s="270"/>
      <c r="U11" s="272">
        <v>0</v>
      </c>
    </row>
    <row r="12" spans="1:21" ht="15.75">
      <c r="A12" s="177">
        <v>8</v>
      </c>
      <c r="B12" s="170" t="s">
        <v>39</v>
      </c>
      <c r="C12" s="171">
        <v>7325</v>
      </c>
      <c r="D12" s="172">
        <v>38</v>
      </c>
      <c r="E12" s="268"/>
      <c r="F12" s="268">
        <v>2</v>
      </c>
      <c r="G12" s="268"/>
      <c r="H12" s="268"/>
      <c r="I12" s="268"/>
      <c r="J12" s="268"/>
      <c r="K12" s="269">
        <v>10</v>
      </c>
      <c r="L12" s="268">
        <v>4</v>
      </c>
      <c r="M12" s="268">
        <v>4</v>
      </c>
      <c r="N12" s="268"/>
      <c r="O12" s="268">
        <v>1</v>
      </c>
      <c r="P12" s="268">
        <v>1</v>
      </c>
      <c r="Q12" s="174"/>
      <c r="R12" s="271">
        <v>3</v>
      </c>
      <c r="S12" s="268">
        <v>13</v>
      </c>
      <c r="T12" s="270"/>
      <c r="U12" s="272">
        <v>0</v>
      </c>
    </row>
    <row r="13" spans="1:21" ht="15.75">
      <c r="A13" s="169">
        <v>9</v>
      </c>
      <c r="B13" s="170" t="s">
        <v>40</v>
      </c>
      <c r="C13" s="171">
        <v>8521</v>
      </c>
      <c r="D13" s="172">
        <v>60</v>
      </c>
      <c r="E13" s="268">
        <v>2</v>
      </c>
      <c r="F13" s="268">
        <v>6</v>
      </c>
      <c r="G13" s="268"/>
      <c r="H13" s="268"/>
      <c r="I13" s="268"/>
      <c r="J13" s="268">
        <v>2</v>
      </c>
      <c r="K13" s="269">
        <v>19</v>
      </c>
      <c r="L13" s="268">
        <v>3</v>
      </c>
      <c r="M13" s="268">
        <v>1</v>
      </c>
      <c r="N13" s="268"/>
      <c r="O13" s="268">
        <v>1</v>
      </c>
      <c r="P13" s="268"/>
      <c r="Q13" s="174"/>
      <c r="R13" s="271">
        <v>5</v>
      </c>
      <c r="S13" s="268">
        <v>21</v>
      </c>
      <c r="T13" s="270"/>
      <c r="U13" s="272">
        <v>0</v>
      </c>
    </row>
    <row r="14" spans="1:21" ht="15.75">
      <c r="A14" s="169">
        <v>10</v>
      </c>
      <c r="B14" s="178" t="s">
        <v>41</v>
      </c>
      <c r="C14" s="171">
        <v>5239</v>
      </c>
      <c r="D14" s="172">
        <v>21</v>
      </c>
      <c r="E14" s="268"/>
      <c r="F14" s="268">
        <v>5</v>
      </c>
      <c r="G14" s="268"/>
      <c r="H14" s="268"/>
      <c r="I14" s="268"/>
      <c r="J14" s="268">
        <v>1</v>
      </c>
      <c r="K14" s="269">
        <v>5</v>
      </c>
      <c r="L14" s="268"/>
      <c r="M14" s="268">
        <v>2</v>
      </c>
      <c r="N14" s="268"/>
      <c r="O14" s="268"/>
      <c r="P14" s="268"/>
      <c r="Q14" s="174"/>
      <c r="R14" s="271">
        <v>1</v>
      </c>
      <c r="S14" s="268">
        <v>7</v>
      </c>
      <c r="T14" s="270"/>
      <c r="U14" s="272">
        <v>0</v>
      </c>
    </row>
    <row r="15" spans="1:21" ht="22.5" customHeight="1">
      <c r="A15" s="179" t="s">
        <v>100</v>
      </c>
      <c r="B15" s="180" t="s">
        <v>42</v>
      </c>
      <c r="C15" s="181">
        <v>79887</v>
      </c>
      <c r="D15" s="182">
        <v>378</v>
      </c>
      <c r="E15" s="182">
        <v>11</v>
      </c>
      <c r="F15" s="182">
        <v>45</v>
      </c>
      <c r="G15" s="182">
        <v>0</v>
      </c>
      <c r="H15" s="182">
        <v>3</v>
      </c>
      <c r="I15" s="182">
        <v>1</v>
      </c>
      <c r="J15" s="182">
        <v>8</v>
      </c>
      <c r="K15" s="182">
        <v>102</v>
      </c>
      <c r="L15" s="182">
        <v>18</v>
      </c>
      <c r="M15" s="182">
        <v>17</v>
      </c>
      <c r="N15" s="182">
        <v>1</v>
      </c>
      <c r="O15" s="182">
        <v>3</v>
      </c>
      <c r="P15" s="182">
        <v>3</v>
      </c>
      <c r="Q15" s="183">
        <v>1</v>
      </c>
      <c r="R15" s="184">
        <v>21</v>
      </c>
      <c r="S15" s="172">
        <v>143</v>
      </c>
      <c r="T15" s="179">
        <v>5</v>
      </c>
      <c r="U15" s="175">
        <v>7.5168675754503234</v>
      </c>
    </row>
    <row r="16" spans="1:21" ht="24" customHeight="1">
      <c r="A16" s="169">
        <v>11</v>
      </c>
      <c r="B16" s="185" t="s">
        <v>101</v>
      </c>
      <c r="C16" s="186">
        <v>36996</v>
      </c>
      <c r="D16" s="172">
        <v>120</v>
      </c>
      <c r="E16" s="209">
        <v>12</v>
      </c>
      <c r="F16" s="209">
        <v>14</v>
      </c>
      <c r="G16" s="209"/>
      <c r="H16" s="209"/>
      <c r="I16" s="209"/>
      <c r="J16" s="209">
        <v>2</v>
      </c>
      <c r="K16" s="269">
        <v>33</v>
      </c>
      <c r="L16" s="209">
        <v>5</v>
      </c>
      <c r="M16" s="209">
        <v>5</v>
      </c>
      <c r="N16" s="209"/>
      <c r="O16" s="209"/>
      <c r="P16" s="209">
        <v>2</v>
      </c>
      <c r="Q16" s="174"/>
      <c r="R16" s="273">
        <v>6</v>
      </c>
      <c r="S16" s="209">
        <v>41</v>
      </c>
      <c r="T16" s="210">
        <v>5</v>
      </c>
      <c r="U16" s="272">
        <v>16.231484484809169</v>
      </c>
    </row>
    <row r="17" spans="1:21" ht="45.75" customHeight="1" thickBot="1">
      <c r="A17" s="453" t="s">
        <v>116</v>
      </c>
      <c r="B17" s="454"/>
      <c r="C17" s="187">
        <v>116883</v>
      </c>
      <c r="D17" s="172">
        <v>498</v>
      </c>
      <c r="E17" s="173">
        <v>23</v>
      </c>
      <c r="F17" s="173">
        <v>59</v>
      </c>
      <c r="G17" s="173">
        <v>0</v>
      </c>
      <c r="H17" s="173">
        <v>3</v>
      </c>
      <c r="I17" s="173">
        <v>1</v>
      </c>
      <c r="J17" s="173">
        <v>10</v>
      </c>
      <c r="K17" s="173">
        <v>135</v>
      </c>
      <c r="L17" s="173">
        <v>23</v>
      </c>
      <c r="M17" s="173">
        <v>22</v>
      </c>
      <c r="N17" s="173">
        <v>1</v>
      </c>
      <c r="O17" s="173">
        <v>3</v>
      </c>
      <c r="P17" s="173">
        <v>5</v>
      </c>
      <c r="Q17" s="183">
        <v>1</v>
      </c>
      <c r="R17" s="188">
        <v>27</v>
      </c>
      <c r="S17" s="189">
        <v>184</v>
      </c>
      <c r="T17" s="190">
        <v>10</v>
      </c>
      <c r="U17" s="191">
        <v>10.27523249745472</v>
      </c>
    </row>
    <row r="18" spans="1:21" ht="31.5">
      <c r="A18" s="455" t="s">
        <v>103</v>
      </c>
      <c r="B18" s="455"/>
      <c r="C18" s="455"/>
      <c r="D18" s="192">
        <v>1</v>
      </c>
      <c r="E18" s="193">
        <v>4.6184738955823292E-2</v>
      </c>
      <c r="F18" s="193">
        <v>0.11847389558232932</v>
      </c>
      <c r="G18" s="193">
        <v>0</v>
      </c>
      <c r="H18" s="193">
        <v>6.024096385542169E-3</v>
      </c>
      <c r="I18" s="193">
        <v>2.008032128514056E-3</v>
      </c>
      <c r="J18" s="193">
        <v>2.0080321285140562E-2</v>
      </c>
      <c r="K18" s="194">
        <v>0.27108433734939757</v>
      </c>
      <c r="L18" s="193">
        <v>4.6184738955823292E-2</v>
      </c>
      <c r="M18" s="193">
        <v>4.4176706827309238E-2</v>
      </c>
      <c r="N18" s="193">
        <v>2.008032128514056E-3</v>
      </c>
      <c r="O18" s="193">
        <v>6.024096385542169E-3</v>
      </c>
      <c r="P18" s="193">
        <v>1.0040160642570281E-2</v>
      </c>
      <c r="Q18" s="193">
        <v>2.008032128514056E-3</v>
      </c>
      <c r="R18" s="193">
        <v>5.4216867469879519E-2</v>
      </c>
      <c r="S18" s="193">
        <v>0.36947791164658633</v>
      </c>
      <c r="T18" s="195">
        <v>0.43478260869565216</v>
      </c>
      <c r="U18" s="196" t="s">
        <v>117</v>
      </c>
    </row>
    <row r="19" spans="1:21" ht="51" customHeight="1">
      <c r="A19" s="456" t="s">
        <v>118</v>
      </c>
      <c r="B19" s="456"/>
      <c r="C19" s="456"/>
      <c r="D19" s="197">
        <v>511.70657837324507</v>
      </c>
      <c r="E19" s="197">
        <v>23.633034744145856</v>
      </c>
      <c r="F19" s="197">
        <v>60.623871734982849</v>
      </c>
      <c r="G19" s="197">
        <v>0</v>
      </c>
      <c r="H19" s="197">
        <v>3.0825697492364159</v>
      </c>
      <c r="I19" s="197">
        <v>1.027523249745472</v>
      </c>
      <c r="J19" s="197">
        <v>10.27523249745472</v>
      </c>
      <c r="K19" s="197">
        <v>138.71563871563873</v>
      </c>
      <c r="L19" s="197">
        <v>23.633034744145856</v>
      </c>
      <c r="M19" s="197">
        <v>22.605511494400382</v>
      </c>
      <c r="N19" s="197">
        <v>1.027523249745472</v>
      </c>
      <c r="O19" s="197">
        <v>3.0825697492364159</v>
      </c>
      <c r="P19" s="197">
        <v>5.13761624872736</v>
      </c>
      <c r="Q19" s="197">
        <v>1.027523249745472</v>
      </c>
      <c r="R19" s="197">
        <v>27.743127743127747</v>
      </c>
      <c r="S19" s="198">
        <v>189.06427795316685</v>
      </c>
      <c r="T19" s="198">
        <v>10.27523249745472</v>
      </c>
      <c r="U19" s="199"/>
    </row>
    <row r="20" spans="1:21" ht="16.5">
      <c r="A20" s="457" t="s">
        <v>119</v>
      </c>
      <c r="B20" s="457"/>
      <c r="C20" s="457"/>
      <c r="D20" s="200">
        <v>546.46669276995624</v>
      </c>
      <c r="E20" s="201">
        <v>17.364362200166834</v>
      </c>
      <c r="F20" s="201">
        <v>75.586047224255623</v>
      </c>
      <c r="G20" s="201">
        <v>1.021433070598049</v>
      </c>
      <c r="H20" s="201">
        <v>5.1071653529902452</v>
      </c>
      <c r="I20" s="201">
        <v>1.021433070598049</v>
      </c>
      <c r="J20" s="201">
        <v>7.1500314941863428</v>
      </c>
      <c r="K20" s="201">
        <v>141.97919681312879</v>
      </c>
      <c r="L20" s="201">
        <v>24.514393694353178</v>
      </c>
      <c r="M20" s="201">
        <v>32.685858259137568</v>
      </c>
      <c r="N20" s="201">
        <v>1.021433070598049</v>
      </c>
      <c r="O20" s="201">
        <v>1.021433070598049</v>
      </c>
      <c r="P20" s="201">
        <v>7.1500314941863428</v>
      </c>
      <c r="R20" s="202">
        <v>16.342929129568784</v>
      </c>
      <c r="S20" s="203">
        <v>214.50094482559032</v>
      </c>
      <c r="T20" s="204">
        <v>4.085732282392196</v>
      </c>
      <c r="U20" s="205"/>
    </row>
    <row r="21" spans="1:21" ht="38.25">
      <c r="A21" s="458" t="s">
        <v>120</v>
      </c>
      <c r="B21" s="458"/>
      <c r="C21" s="459"/>
      <c r="D21" s="206">
        <v>-6.3608843606766663E-2</v>
      </c>
      <c r="E21" s="206">
        <v>0.36100793520183494</v>
      </c>
      <c r="F21" s="206">
        <v>-0.19794890775120988</v>
      </c>
      <c r="G21" s="206"/>
      <c r="H21" s="206">
        <v>-0.39642256786701224</v>
      </c>
      <c r="I21" s="206">
        <v>5.9623868883129649E-3</v>
      </c>
      <c r="J21" s="206">
        <v>0.43708912412616141</v>
      </c>
      <c r="K21" s="206">
        <v>-2.2986171007753464E-2</v>
      </c>
      <c r="L21" s="206">
        <v>-3.5952712565366807E-2</v>
      </c>
      <c r="M21" s="206">
        <v>-0.30840085901428493</v>
      </c>
      <c r="N21" s="206">
        <v>5.9623868883129649E-3</v>
      </c>
      <c r="O21" s="207" t="s">
        <v>121</v>
      </c>
      <c r="P21" s="206">
        <v>-0.28145543793691929</v>
      </c>
      <c r="Q21" s="206"/>
      <c r="R21" s="206">
        <v>0.69756152787402814</v>
      </c>
      <c r="S21" s="206">
        <v>-0.11858533720262121</v>
      </c>
      <c r="T21" s="207" t="s">
        <v>122</v>
      </c>
    </row>
    <row r="22" spans="1:21" ht="30" customHeight="1">
      <c r="A22" s="448" t="s">
        <v>123</v>
      </c>
      <c r="B22" s="449"/>
      <c r="C22" s="450"/>
      <c r="D22" s="208">
        <v>535</v>
      </c>
      <c r="E22" s="209">
        <v>17</v>
      </c>
      <c r="F22" s="209">
        <v>74</v>
      </c>
      <c r="G22" s="209">
        <v>1</v>
      </c>
      <c r="H22" s="209">
        <v>5</v>
      </c>
      <c r="I22" s="209">
        <v>1</v>
      </c>
      <c r="J22" s="209">
        <v>7</v>
      </c>
      <c r="K22" s="209">
        <v>139</v>
      </c>
      <c r="L22" s="209">
        <v>24</v>
      </c>
      <c r="M22" s="209">
        <v>32</v>
      </c>
      <c r="N22" s="209">
        <v>1</v>
      </c>
      <c r="O22" s="209">
        <v>1</v>
      </c>
      <c r="P22" s="209">
        <v>7</v>
      </c>
      <c r="Q22" s="211"/>
      <c r="R22" s="212">
        <v>16</v>
      </c>
      <c r="S22" s="213">
        <v>210</v>
      </c>
      <c r="T22" s="174">
        <v>4</v>
      </c>
      <c r="U22" s="205"/>
    </row>
    <row r="23" spans="1:21" ht="15">
      <c r="A23" s="214"/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6"/>
      <c r="S23" s="217"/>
    </row>
  </sheetData>
  <mergeCells count="12">
    <mergeCell ref="A22:C22"/>
    <mergeCell ref="A1:R1"/>
    <mergeCell ref="A2:R2"/>
    <mergeCell ref="A3:A4"/>
    <mergeCell ref="B3:B4"/>
    <mergeCell ref="C3:C4"/>
    <mergeCell ref="D3:D4"/>
    <mergeCell ref="A17:B17"/>
    <mergeCell ref="A18:C18"/>
    <mergeCell ref="A19:C19"/>
    <mergeCell ref="A20:C20"/>
    <mergeCell ref="A21:C21"/>
  </mergeCells>
  <dataValidations count="1">
    <dataValidation operator="equal" allowBlank="1" showErrorMessage="1" sqref="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topLeftCell="A7" workbookViewId="0">
      <selection activeCell="P20" sqref="P20"/>
    </sheetView>
  </sheetViews>
  <sheetFormatPr defaultRowHeight="12.75"/>
  <cols>
    <col min="1" max="1" width="5.7109375" customWidth="1"/>
    <col min="2" max="2" width="18.140625" customWidth="1"/>
    <col min="5" max="5" width="7.5703125" customWidth="1"/>
    <col min="6" max="14" width="6.42578125" customWidth="1"/>
    <col min="15" max="15" width="7.85546875" customWidth="1"/>
    <col min="16" max="19" width="6.42578125" customWidth="1"/>
    <col min="20" max="20" width="8.28515625" customWidth="1"/>
    <col min="21" max="21" width="6.42578125" customWidth="1"/>
  </cols>
  <sheetData>
    <row r="1" spans="1:22" ht="20.25">
      <c r="A1" s="451" t="s">
        <v>112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</row>
    <row r="2" spans="1:22" ht="21" thickBot="1">
      <c r="A2" s="444" t="s">
        <v>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</row>
    <row r="3" spans="1:22" ht="167.25" thickBot="1">
      <c r="A3" s="445" t="s">
        <v>60</v>
      </c>
      <c r="B3" s="446" t="s">
        <v>61</v>
      </c>
      <c r="C3" s="452" t="s">
        <v>124</v>
      </c>
      <c r="D3" s="447" t="s">
        <v>63</v>
      </c>
      <c r="E3" s="157" t="s">
        <v>64</v>
      </c>
      <c r="F3" s="157" t="s">
        <v>65</v>
      </c>
      <c r="G3" s="157" t="s">
        <v>66</v>
      </c>
      <c r="H3" s="157" t="s">
        <v>67</v>
      </c>
      <c r="I3" s="157" t="s">
        <v>68</v>
      </c>
      <c r="J3" s="157" t="s">
        <v>69</v>
      </c>
      <c r="K3" s="157" t="s">
        <v>70</v>
      </c>
      <c r="L3" s="157" t="s">
        <v>71</v>
      </c>
      <c r="M3" s="157" t="s">
        <v>72</v>
      </c>
      <c r="N3" s="157" t="s">
        <v>73</v>
      </c>
      <c r="O3" s="157" t="s">
        <v>74</v>
      </c>
      <c r="P3" s="157" t="s">
        <v>75</v>
      </c>
      <c r="Q3" s="157" t="s">
        <v>76</v>
      </c>
      <c r="R3" s="157" t="s">
        <v>114</v>
      </c>
      <c r="S3" s="158" t="s">
        <v>79</v>
      </c>
      <c r="T3" s="218" t="s">
        <v>80</v>
      </c>
      <c r="U3" s="161" t="s">
        <v>115</v>
      </c>
    </row>
    <row r="4" spans="1:22" ht="25.5">
      <c r="A4" s="445"/>
      <c r="B4" s="446"/>
      <c r="C4" s="452"/>
      <c r="D4" s="447"/>
      <c r="E4" s="162" t="s">
        <v>82</v>
      </c>
      <c r="F4" s="162" t="s">
        <v>83</v>
      </c>
      <c r="G4" s="162" t="s">
        <v>84</v>
      </c>
      <c r="H4" s="162" t="s">
        <v>85</v>
      </c>
      <c r="I4" s="162" t="s">
        <v>86</v>
      </c>
      <c r="J4" s="162" t="s">
        <v>87</v>
      </c>
      <c r="K4" s="163" t="s">
        <v>88</v>
      </c>
      <c r="L4" s="162" t="s">
        <v>89</v>
      </c>
      <c r="M4" s="162" t="s">
        <v>90</v>
      </c>
      <c r="N4" s="162" t="s">
        <v>91</v>
      </c>
      <c r="O4" s="162" t="s">
        <v>92</v>
      </c>
      <c r="P4" s="162" t="s">
        <v>93</v>
      </c>
      <c r="Q4" s="162" t="s">
        <v>94</v>
      </c>
      <c r="R4" s="164" t="s">
        <v>96</v>
      </c>
      <c r="S4" s="165" t="s">
        <v>97</v>
      </c>
      <c r="T4" s="219" t="s">
        <v>98</v>
      </c>
      <c r="U4" s="168" t="s">
        <v>99</v>
      </c>
      <c r="V4" s="220"/>
    </row>
    <row r="5" spans="1:22" ht="15.75">
      <c r="A5" s="169">
        <v>1</v>
      </c>
      <c r="B5" s="170" t="s">
        <v>32</v>
      </c>
      <c r="C5" s="171">
        <v>18301</v>
      </c>
      <c r="D5" s="221">
        <v>406.87394131468227</v>
      </c>
      <c r="E5" s="258">
        <v>19.687448773291077</v>
      </c>
      <c r="F5" s="258">
        <v>45.937380471012517</v>
      </c>
      <c r="G5" s="258">
        <v>0</v>
      </c>
      <c r="H5" s="258">
        <v>6.56248292443036</v>
      </c>
      <c r="I5" s="258">
        <v>0</v>
      </c>
      <c r="J5" s="258">
        <v>6.56248292443036</v>
      </c>
      <c r="K5" s="258">
        <v>111.5622097153161</v>
      </c>
      <c r="L5" s="258">
        <v>13.12496584886072</v>
      </c>
      <c r="M5" s="258">
        <v>6.56248292443036</v>
      </c>
      <c r="N5" s="258">
        <v>0</v>
      </c>
      <c r="O5" s="258">
        <v>6.56248292443036</v>
      </c>
      <c r="P5" s="258">
        <v>6.56248292443036</v>
      </c>
      <c r="Q5" s="258">
        <v>0</v>
      </c>
      <c r="R5" s="274"/>
      <c r="S5" s="258">
        <v>19.687448773291077</v>
      </c>
      <c r="T5" s="258">
        <v>164.06207311075897</v>
      </c>
      <c r="U5" s="258">
        <v>6.56248292443036</v>
      </c>
      <c r="V5" s="222"/>
    </row>
    <row r="6" spans="1:22" ht="15.75">
      <c r="A6" s="169">
        <v>2</v>
      </c>
      <c r="B6" s="170" t="s">
        <v>33</v>
      </c>
      <c r="C6" s="171">
        <v>4428</v>
      </c>
      <c r="D6" s="221">
        <v>623.82565492321589</v>
      </c>
      <c r="E6" s="258">
        <v>27.122854561878956</v>
      </c>
      <c r="F6" s="258">
        <v>189.85998193315268</v>
      </c>
      <c r="G6" s="258">
        <v>0</v>
      </c>
      <c r="H6" s="258">
        <v>0</v>
      </c>
      <c r="I6" s="258">
        <v>0</v>
      </c>
      <c r="J6" s="258">
        <v>0</v>
      </c>
      <c r="K6" s="258">
        <v>81.368563685636857</v>
      </c>
      <c r="L6" s="258">
        <v>54.245709123757912</v>
      </c>
      <c r="M6" s="258">
        <v>27.122854561878956</v>
      </c>
      <c r="N6" s="258">
        <v>0</v>
      </c>
      <c r="O6" s="258">
        <v>0</v>
      </c>
      <c r="P6" s="258">
        <v>0</v>
      </c>
      <c r="Q6" s="258">
        <v>0</v>
      </c>
      <c r="R6" s="274"/>
      <c r="S6" s="258">
        <v>27.122854561878956</v>
      </c>
      <c r="T6" s="258">
        <v>216.98283649503165</v>
      </c>
      <c r="U6" s="258">
        <v>27.122854561878956</v>
      </c>
      <c r="V6" s="222"/>
    </row>
    <row r="7" spans="1:22" ht="15.75">
      <c r="A7" s="169">
        <v>3</v>
      </c>
      <c r="B7" s="170" t="s">
        <v>34</v>
      </c>
      <c r="C7" s="171">
        <v>6135</v>
      </c>
      <c r="D7" s="221">
        <v>783.04808475957623</v>
      </c>
      <c r="E7" s="258">
        <v>19.576202118989404</v>
      </c>
      <c r="F7" s="258">
        <v>97.881010594947028</v>
      </c>
      <c r="G7" s="258">
        <v>0</v>
      </c>
      <c r="H7" s="258">
        <v>0</v>
      </c>
      <c r="I7" s="258">
        <v>0</v>
      </c>
      <c r="J7" s="258">
        <v>0</v>
      </c>
      <c r="K7" s="258">
        <v>313.21923390383046</v>
      </c>
      <c r="L7" s="258">
        <v>19.576202118989404</v>
      </c>
      <c r="M7" s="258">
        <v>19.576202118989404</v>
      </c>
      <c r="N7" s="258">
        <v>0</v>
      </c>
      <c r="O7" s="258">
        <v>0</v>
      </c>
      <c r="P7" s="258">
        <v>0</v>
      </c>
      <c r="Q7" s="258">
        <v>0</v>
      </c>
      <c r="R7" s="274"/>
      <c r="S7" s="258">
        <v>39.152404237978807</v>
      </c>
      <c r="T7" s="258">
        <v>274.06682966585169</v>
      </c>
      <c r="U7" s="258">
        <v>19.576202118989404</v>
      </c>
      <c r="V7" s="222"/>
    </row>
    <row r="8" spans="1:22" ht="15.75">
      <c r="A8" s="169">
        <v>4</v>
      </c>
      <c r="B8" s="170" t="s">
        <v>35</v>
      </c>
      <c r="C8" s="171">
        <v>6898</v>
      </c>
      <c r="D8" s="221">
        <v>766.0771238040013</v>
      </c>
      <c r="E8" s="258">
        <v>17.410843722818207</v>
      </c>
      <c r="F8" s="258">
        <v>104.46506233690926</v>
      </c>
      <c r="G8" s="258">
        <v>0</v>
      </c>
      <c r="H8" s="258">
        <v>17.410843722818207</v>
      </c>
      <c r="I8" s="258">
        <v>17.410843722818207</v>
      </c>
      <c r="J8" s="258">
        <v>17.410843722818207</v>
      </c>
      <c r="K8" s="258">
        <v>191.51928095100033</v>
      </c>
      <c r="L8" s="258">
        <v>34.821687445636414</v>
      </c>
      <c r="M8" s="258">
        <v>17.410843722818207</v>
      </c>
      <c r="N8" s="258">
        <v>0</v>
      </c>
      <c r="O8" s="258">
        <v>0</v>
      </c>
      <c r="P8" s="258">
        <v>0</v>
      </c>
      <c r="Q8" s="258">
        <v>0</v>
      </c>
      <c r="R8" s="258">
        <v>17.410843722818207</v>
      </c>
      <c r="S8" s="258">
        <v>34.821687445636414</v>
      </c>
      <c r="T8" s="258">
        <v>295.98434328790955</v>
      </c>
      <c r="U8" s="258">
        <v>17.410843722818207</v>
      </c>
      <c r="V8" s="222"/>
    </row>
    <row r="9" spans="1:22" ht="15.75">
      <c r="A9" s="176">
        <v>5</v>
      </c>
      <c r="B9" s="170" t="s">
        <v>36</v>
      </c>
      <c r="C9" s="171">
        <v>7251</v>
      </c>
      <c r="D9" s="221">
        <v>546.58667769962767</v>
      </c>
      <c r="E9" s="258">
        <v>0</v>
      </c>
      <c r="F9" s="258">
        <v>33.126465315128947</v>
      </c>
      <c r="G9" s="258">
        <v>0</v>
      </c>
      <c r="H9" s="258">
        <v>0</v>
      </c>
      <c r="I9" s="258">
        <v>0</v>
      </c>
      <c r="J9" s="258">
        <v>0</v>
      </c>
      <c r="K9" s="258">
        <v>149.06909391808028</v>
      </c>
      <c r="L9" s="258">
        <v>33.126465315128947</v>
      </c>
      <c r="M9" s="258">
        <v>66.252930630257893</v>
      </c>
      <c r="N9" s="258">
        <v>16.563232657564473</v>
      </c>
      <c r="O9" s="258">
        <v>0</v>
      </c>
      <c r="P9" s="258">
        <v>0</v>
      </c>
      <c r="Q9" s="258">
        <v>16.563232657564473</v>
      </c>
      <c r="R9" s="274"/>
      <c r="S9" s="258">
        <v>16.563232657564473</v>
      </c>
      <c r="T9" s="258">
        <v>215.32202454833816</v>
      </c>
      <c r="U9" s="258">
        <v>0</v>
      </c>
      <c r="V9" s="222"/>
    </row>
    <row r="10" spans="1:22" ht="15.75">
      <c r="A10" s="169">
        <v>6</v>
      </c>
      <c r="B10" s="170" t="s">
        <v>37</v>
      </c>
      <c r="C10" s="171">
        <v>5892</v>
      </c>
      <c r="D10" s="221">
        <v>529.97284453496263</v>
      </c>
      <c r="E10" s="258">
        <v>40.767141887304817</v>
      </c>
      <c r="F10" s="258">
        <v>0</v>
      </c>
      <c r="G10" s="258">
        <v>0</v>
      </c>
      <c r="H10" s="258">
        <v>20.383570943652408</v>
      </c>
      <c r="I10" s="258">
        <v>0</v>
      </c>
      <c r="J10" s="258">
        <v>40.767141887304817</v>
      </c>
      <c r="K10" s="258">
        <v>101.91785471826205</v>
      </c>
      <c r="L10" s="258">
        <v>0</v>
      </c>
      <c r="M10" s="258">
        <v>40.767141887304817</v>
      </c>
      <c r="N10" s="258">
        <v>0</v>
      </c>
      <c r="O10" s="258">
        <v>0</v>
      </c>
      <c r="P10" s="258">
        <v>0</v>
      </c>
      <c r="Q10" s="258">
        <v>0</v>
      </c>
      <c r="R10" s="274"/>
      <c r="S10" s="258">
        <v>0</v>
      </c>
      <c r="T10" s="258">
        <v>285.36999321113376</v>
      </c>
      <c r="U10" s="258">
        <v>20.383570943652408</v>
      </c>
      <c r="V10" s="222"/>
    </row>
    <row r="11" spans="1:22" ht="15.75">
      <c r="A11" s="169">
        <v>7</v>
      </c>
      <c r="B11" s="170" t="s">
        <v>38</v>
      </c>
      <c r="C11" s="171">
        <v>9897</v>
      </c>
      <c r="D11" s="221">
        <v>376.18470243508136</v>
      </c>
      <c r="E11" s="258">
        <v>12.134990401131658</v>
      </c>
      <c r="F11" s="258">
        <v>60.674952005658284</v>
      </c>
      <c r="G11" s="258">
        <v>0</v>
      </c>
      <c r="H11" s="258">
        <v>0</v>
      </c>
      <c r="I11" s="258">
        <v>0</v>
      </c>
      <c r="J11" s="258">
        <v>12.134990401131658</v>
      </c>
      <c r="K11" s="258">
        <v>84.944932807921589</v>
      </c>
      <c r="L11" s="258">
        <v>24.269980802263316</v>
      </c>
      <c r="M11" s="258">
        <v>0</v>
      </c>
      <c r="N11" s="258">
        <v>0</v>
      </c>
      <c r="O11" s="258">
        <v>0</v>
      </c>
      <c r="P11" s="258">
        <v>12.134990401131658</v>
      </c>
      <c r="Q11" s="258">
        <v>0</v>
      </c>
      <c r="R11" s="274"/>
      <c r="S11" s="258">
        <v>36.404971203394972</v>
      </c>
      <c r="T11" s="258">
        <v>133.48489441244823</v>
      </c>
      <c r="U11" s="258">
        <v>0</v>
      </c>
      <c r="V11" s="222"/>
    </row>
    <row r="12" spans="1:22" ht="15.75">
      <c r="A12" s="177">
        <v>8</v>
      </c>
      <c r="B12" s="170" t="s">
        <v>39</v>
      </c>
      <c r="C12" s="171">
        <v>7325</v>
      </c>
      <c r="D12" s="221">
        <v>623.04436860068256</v>
      </c>
      <c r="E12" s="258">
        <v>0</v>
      </c>
      <c r="F12" s="258">
        <v>32.791808873720143</v>
      </c>
      <c r="G12" s="258">
        <v>0</v>
      </c>
      <c r="H12" s="258">
        <v>0</v>
      </c>
      <c r="I12" s="258">
        <v>0</v>
      </c>
      <c r="J12" s="258">
        <v>0</v>
      </c>
      <c r="K12" s="258">
        <v>163.9590443686007</v>
      </c>
      <c r="L12" s="258">
        <v>65.583617747440286</v>
      </c>
      <c r="M12" s="258">
        <v>65.583617747440286</v>
      </c>
      <c r="N12" s="258">
        <v>0</v>
      </c>
      <c r="O12" s="258">
        <v>16.395904436860071</v>
      </c>
      <c r="P12" s="258">
        <v>16.395904436860071</v>
      </c>
      <c r="Q12" s="258">
        <v>0</v>
      </c>
      <c r="R12" s="274"/>
      <c r="S12" s="258">
        <v>49.187713310580207</v>
      </c>
      <c r="T12" s="258">
        <v>213.14675767918089</v>
      </c>
      <c r="U12" s="258">
        <v>0</v>
      </c>
      <c r="V12" s="222"/>
    </row>
    <row r="13" spans="1:22" ht="15.75">
      <c r="A13" s="169">
        <v>9</v>
      </c>
      <c r="B13" s="170" t="s">
        <v>40</v>
      </c>
      <c r="C13" s="171">
        <v>8521</v>
      </c>
      <c r="D13" s="221">
        <v>845.67539021241646</v>
      </c>
      <c r="E13" s="258">
        <v>28.189179673747212</v>
      </c>
      <c r="F13" s="258">
        <v>84.567539021241643</v>
      </c>
      <c r="G13" s="258">
        <v>0</v>
      </c>
      <c r="H13" s="258">
        <v>0</v>
      </c>
      <c r="I13" s="258">
        <v>0</v>
      </c>
      <c r="J13" s="258">
        <v>28.189179673747212</v>
      </c>
      <c r="K13" s="258">
        <v>267.79720690059855</v>
      </c>
      <c r="L13" s="258">
        <v>42.283769510620822</v>
      </c>
      <c r="M13" s="258">
        <v>14.094589836873606</v>
      </c>
      <c r="N13" s="258">
        <v>0</v>
      </c>
      <c r="O13" s="258">
        <v>14.094589836873606</v>
      </c>
      <c r="P13" s="258">
        <v>0</v>
      </c>
      <c r="Q13" s="258">
        <v>0</v>
      </c>
      <c r="R13" s="274"/>
      <c r="S13" s="258">
        <v>70.472949184368034</v>
      </c>
      <c r="T13" s="258">
        <v>295.98638657434577</v>
      </c>
      <c r="U13" s="258">
        <v>0</v>
      </c>
      <c r="V13" s="222"/>
    </row>
    <row r="14" spans="1:22" ht="15.75">
      <c r="A14" s="169">
        <v>10</v>
      </c>
      <c r="B14" s="178" t="s">
        <v>41</v>
      </c>
      <c r="C14" s="171">
        <v>5239</v>
      </c>
      <c r="D14" s="221">
        <v>481.40866577591146</v>
      </c>
      <c r="E14" s="258">
        <v>0</v>
      </c>
      <c r="F14" s="258">
        <v>114.62111089902653</v>
      </c>
      <c r="G14" s="258">
        <v>0</v>
      </c>
      <c r="H14" s="258">
        <v>0</v>
      </c>
      <c r="I14" s="258">
        <v>0</v>
      </c>
      <c r="J14" s="258">
        <v>22.924222179805309</v>
      </c>
      <c r="K14" s="258">
        <v>114.62111089902653</v>
      </c>
      <c r="L14" s="258">
        <v>0</v>
      </c>
      <c r="M14" s="258">
        <v>45.848444359610617</v>
      </c>
      <c r="N14" s="258">
        <v>0</v>
      </c>
      <c r="O14" s="258">
        <v>0</v>
      </c>
      <c r="P14" s="258">
        <v>0</v>
      </c>
      <c r="Q14" s="258">
        <v>0</v>
      </c>
      <c r="R14" s="274"/>
      <c r="S14" s="258">
        <v>22.924222179805309</v>
      </c>
      <c r="T14" s="258">
        <v>160.46955525863717</v>
      </c>
      <c r="U14" s="258">
        <v>0</v>
      </c>
      <c r="V14" s="222"/>
    </row>
    <row r="15" spans="1:22" ht="34.5" customHeight="1">
      <c r="A15" s="179" t="s">
        <v>100</v>
      </c>
      <c r="B15" s="180" t="s">
        <v>42</v>
      </c>
      <c r="C15" s="181">
        <v>79887</v>
      </c>
      <c r="D15" s="221">
        <v>568.27518870404447</v>
      </c>
      <c r="E15" s="221">
        <v>16.537108665990711</v>
      </c>
      <c r="F15" s="221">
        <v>67.651808179052921</v>
      </c>
      <c r="G15" s="221">
        <v>0</v>
      </c>
      <c r="H15" s="221">
        <v>4.5101205452701949</v>
      </c>
      <c r="I15" s="221">
        <v>1.5033735150900647</v>
      </c>
      <c r="J15" s="221">
        <v>12.026988120720517</v>
      </c>
      <c r="K15" s="221">
        <v>153.3440985391866</v>
      </c>
      <c r="L15" s="221">
        <v>27.060723271621168</v>
      </c>
      <c r="M15" s="221">
        <v>25.557349756531099</v>
      </c>
      <c r="N15" s="221">
        <v>1.5033735150900647</v>
      </c>
      <c r="O15" s="221">
        <v>4.5101205452701949</v>
      </c>
      <c r="P15" s="221">
        <v>4.5101205452701949</v>
      </c>
      <c r="Q15" s="221">
        <v>1.5033735150900647</v>
      </c>
      <c r="R15" s="221">
        <v>1.5033735150900647</v>
      </c>
      <c r="S15" s="221">
        <v>31.570843816891362</v>
      </c>
      <c r="T15" s="221">
        <v>214.98241265787925</v>
      </c>
      <c r="U15" s="221">
        <v>7.5168675754503234</v>
      </c>
      <c r="V15" s="222"/>
    </row>
    <row r="16" spans="1:22" ht="15.75">
      <c r="A16" s="169">
        <v>11</v>
      </c>
      <c r="B16" s="185" t="s">
        <v>101</v>
      </c>
      <c r="C16" s="186">
        <v>36996</v>
      </c>
      <c r="D16" s="221">
        <v>389.55562763542008</v>
      </c>
      <c r="E16" s="258">
        <v>38.955562763542005</v>
      </c>
      <c r="F16" s="258">
        <v>45.448156557465673</v>
      </c>
      <c r="G16" s="258">
        <v>0</v>
      </c>
      <c r="H16" s="258">
        <v>0</v>
      </c>
      <c r="I16" s="258">
        <v>0</v>
      </c>
      <c r="J16" s="258">
        <v>6.4925937939236684</v>
      </c>
      <c r="K16" s="258">
        <v>107.12779759974053</v>
      </c>
      <c r="L16" s="258">
        <v>16.231484484809169</v>
      </c>
      <c r="M16" s="258">
        <v>16.231484484809169</v>
      </c>
      <c r="N16" s="258">
        <v>0</v>
      </c>
      <c r="O16" s="258">
        <v>0</v>
      </c>
      <c r="P16" s="258">
        <v>6.4925937939236684</v>
      </c>
      <c r="Q16" s="258">
        <v>0</v>
      </c>
      <c r="R16" s="274"/>
      <c r="S16" s="258">
        <v>19.477781381771003</v>
      </c>
      <c r="T16" s="258">
        <v>133.09817277543519</v>
      </c>
      <c r="U16" s="258">
        <v>16.231484484809169</v>
      </c>
      <c r="V16" s="222"/>
    </row>
    <row r="17" spans="1:22" ht="66" customHeight="1" thickBot="1">
      <c r="A17" s="456" t="s">
        <v>118</v>
      </c>
      <c r="B17" s="456"/>
      <c r="C17" s="456"/>
      <c r="D17" s="221">
        <v>511.70657837324507</v>
      </c>
      <c r="E17" s="221">
        <v>23.633034744145856</v>
      </c>
      <c r="F17" s="221">
        <v>60.623871734982849</v>
      </c>
      <c r="G17" s="221">
        <v>0</v>
      </c>
      <c r="H17" s="221">
        <v>3.0825697492364159</v>
      </c>
      <c r="I17" s="221">
        <v>1.027523249745472</v>
      </c>
      <c r="J17" s="221">
        <v>10.27523249745472</v>
      </c>
      <c r="K17" s="221">
        <v>138.71563871563873</v>
      </c>
      <c r="L17" s="221">
        <v>23.633034744145856</v>
      </c>
      <c r="M17" s="221">
        <v>22.605511494400382</v>
      </c>
      <c r="N17" s="221">
        <v>1.027523249745472</v>
      </c>
      <c r="O17" s="221">
        <v>3.0825697492364159</v>
      </c>
      <c r="P17" s="221">
        <v>5.13761624872736</v>
      </c>
      <c r="Q17" s="221">
        <v>1.027523249745472</v>
      </c>
      <c r="R17" s="221">
        <v>1.027523249745472</v>
      </c>
      <c r="S17" s="221">
        <v>27.743127743127747</v>
      </c>
      <c r="T17" s="221">
        <v>189.06427795316685</v>
      </c>
      <c r="U17" s="223">
        <v>10.27523249745472</v>
      </c>
      <c r="V17" s="222"/>
    </row>
    <row r="18" spans="1:22" ht="36.75" thickBot="1">
      <c r="A18" s="455" t="s">
        <v>103</v>
      </c>
      <c r="B18" s="455"/>
      <c r="C18" s="455"/>
      <c r="D18" s="192">
        <v>1</v>
      </c>
      <c r="E18" s="193">
        <v>4.6184738955823292E-2</v>
      </c>
      <c r="F18" s="240">
        <v>0.11847389558232932</v>
      </c>
      <c r="G18" s="193">
        <v>0</v>
      </c>
      <c r="H18" s="193">
        <v>6.0240963855421681E-3</v>
      </c>
      <c r="I18" s="193">
        <v>2.0080321285140565E-3</v>
      </c>
      <c r="J18" s="193">
        <v>2.0080321285140562E-2</v>
      </c>
      <c r="K18" s="238">
        <v>0.27108433734939763</v>
      </c>
      <c r="L18" s="193">
        <v>4.6184738955823292E-2</v>
      </c>
      <c r="M18" s="193">
        <v>4.4176706827309231E-2</v>
      </c>
      <c r="N18" s="193">
        <v>2.0080321285140565E-3</v>
      </c>
      <c r="O18" s="193">
        <v>6.0240963855421681E-3</v>
      </c>
      <c r="P18" s="193">
        <v>1.0040160642570281E-2</v>
      </c>
      <c r="Q18" s="193">
        <v>2.0080321285140565E-3</v>
      </c>
      <c r="R18" s="193">
        <v>2.0080321285140565E-3</v>
      </c>
      <c r="S18" s="193">
        <v>5.4216867469879526E-2</v>
      </c>
      <c r="T18" s="236">
        <v>0.36947791164658633</v>
      </c>
      <c r="U18" s="224">
        <v>0.43478260869565216</v>
      </c>
      <c r="V18" s="225" t="s">
        <v>125</v>
      </c>
    </row>
    <row r="19" spans="1:22" ht="21.75" customHeight="1">
      <c r="A19" s="460" t="s">
        <v>132</v>
      </c>
      <c r="B19" s="460"/>
      <c r="C19" s="460"/>
      <c r="D19" s="200">
        <v>546.46669276995624</v>
      </c>
      <c r="E19" s="201">
        <v>17.364362200166834</v>
      </c>
      <c r="F19" s="201">
        <v>75.586047224255623</v>
      </c>
      <c r="G19" s="201">
        <v>1.021433070598049</v>
      </c>
      <c r="H19" s="201">
        <v>5.1071653529902452</v>
      </c>
      <c r="I19" s="201">
        <v>1.021433070598049</v>
      </c>
      <c r="J19" s="201">
        <v>7.1500314941863428</v>
      </c>
      <c r="K19" s="239">
        <v>141.97919681312879</v>
      </c>
      <c r="L19" s="201">
        <v>24.514393694353178</v>
      </c>
      <c r="M19" s="201">
        <v>32.685858259137568</v>
      </c>
      <c r="N19" s="201">
        <v>1.021433070598049</v>
      </c>
      <c r="O19" s="201">
        <v>1.021433070598049</v>
      </c>
      <c r="P19" s="201">
        <v>7.1500314941863428</v>
      </c>
      <c r="Q19" s="226">
        <v>0</v>
      </c>
      <c r="R19" s="275"/>
      <c r="S19" s="227">
        <v>16.342929129568784</v>
      </c>
      <c r="T19" s="237">
        <v>214.50094482559032</v>
      </c>
      <c r="U19" s="228">
        <v>4.085732282392196</v>
      </c>
      <c r="V19" s="229"/>
    </row>
    <row r="20" spans="1:22" ht="48" customHeight="1">
      <c r="A20" s="461" t="s">
        <v>120</v>
      </c>
      <c r="B20" s="461"/>
      <c r="C20" s="462"/>
      <c r="D20" s="230">
        <v>-6.3608843606766663E-2</v>
      </c>
      <c r="E20" s="230">
        <v>0.36100793520183494</v>
      </c>
      <c r="F20" s="230">
        <v>-0.19794890775120988</v>
      </c>
      <c r="G20" s="231">
        <v>-1</v>
      </c>
      <c r="H20" s="230">
        <v>-0.39642256786701224</v>
      </c>
      <c r="I20" s="230">
        <v>5.9623868883129649E-3</v>
      </c>
      <c r="J20" s="230">
        <v>0.43708912412616141</v>
      </c>
      <c r="K20" s="230">
        <v>-2.2986171007753464E-2</v>
      </c>
      <c r="L20" s="230">
        <v>-3.5952712565366807E-2</v>
      </c>
      <c r="M20" s="230">
        <v>-0.30840085901428493</v>
      </c>
      <c r="N20" s="230">
        <v>5.9623868883129649E-3</v>
      </c>
      <c r="O20" s="320" t="s">
        <v>121</v>
      </c>
      <c r="P20" s="230">
        <v>-0.28145543793691929</v>
      </c>
      <c r="Q20" s="232"/>
      <c r="R20" s="321"/>
      <c r="S20" s="232">
        <v>0.69756152787402814</v>
      </c>
      <c r="T20" s="230">
        <v>-0.11858533720262121</v>
      </c>
      <c r="U20" s="322" t="s">
        <v>122</v>
      </c>
      <c r="V20" s="233"/>
    </row>
    <row r="21" spans="1:22" ht="17.25" customHeight="1">
      <c r="A21" s="448" t="s">
        <v>126</v>
      </c>
      <c r="B21" s="449"/>
      <c r="C21" s="463"/>
      <c r="D21" s="234">
        <v>640.20699295988152</v>
      </c>
      <c r="E21" s="234">
        <v>26.296021827736048</v>
      </c>
      <c r="F21" s="234">
        <v>75.853909118469375</v>
      </c>
      <c r="G21" s="234">
        <v>0</v>
      </c>
      <c r="H21" s="234">
        <v>4.0455418196516995</v>
      </c>
      <c r="I21" s="234">
        <v>0</v>
      </c>
      <c r="J21" s="234">
        <v>8.0910836393033989</v>
      </c>
      <c r="K21" s="234">
        <v>144.62812005254827</v>
      </c>
      <c r="L21" s="234">
        <v>35.398490921952373</v>
      </c>
      <c r="M21" s="234">
        <v>40.455418196516995</v>
      </c>
      <c r="N21" s="234">
        <v>0</v>
      </c>
      <c r="O21" s="234">
        <v>1.0113854549129249</v>
      </c>
      <c r="P21" s="234">
        <v>7.0796981843904749</v>
      </c>
      <c r="Q21" s="234"/>
      <c r="R21" s="235"/>
      <c r="S21" s="234">
        <v>16.182167278606798</v>
      </c>
      <c r="T21" s="234">
        <v>280.15377101088018</v>
      </c>
      <c r="U21" s="234">
        <v>14.15939636878095</v>
      </c>
      <c r="V21" s="229"/>
    </row>
    <row r="22" spans="1:22" ht="15">
      <c r="A22" s="214"/>
      <c r="B22" s="214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58"/>
      <c r="S22" s="215"/>
      <c r="T22" s="216"/>
      <c r="U22" s="217"/>
    </row>
  </sheetData>
  <mergeCells count="11">
    <mergeCell ref="A1:S1"/>
    <mergeCell ref="A2:S2"/>
    <mergeCell ref="A3:A4"/>
    <mergeCell ref="B3:B4"/>
    <mergeCell ref="C3:C4"/>
    <mergeCell ref="D3:D4"/>
    <mergeCell ref="A17:C17"/>
    <mergeCell ref="A18:C18"/>
    <mergeCell ref="A19:C19"/>
    <mergeCell ref="A20:C20"/>
    <mergeCell ref="A21:C21"/>
  </mergeCells>
  <dataValidations count="1">
    <dataValidation operator="equal" allowBlank="1" showErrorMessage="1" sqref="C16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sqref="A1:T1"/>
    </sheetView>
  </sheetViews>
  <sheetFormatPr defaultRowHeight="12.75"/>
  <cols>
    <col min="1" max="1" width="17.5703125" customWidth="1"/>
    <col min="3" max="22" width="7" customWidth="1"/>
  </cols>
  <sheetData>
    <row r="1" spans="1:22" ht="60.75" customHeight="1">
      <c r="A1" s="486" t="s">
        <v>167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276"/>
      <c r="V1" s="276"/>
    </row>
    <row r="2" spans="1:22" ht="60.75" customHeight="1">
      <c r="A2" s="487" t="s">
        <v>134</v>
      </c>
      <c r="B2" s="490" t="s">
        <v>168</v>
      </c>
      <c r="C2" s="493" t="s">
        <v>136</v>
      </c>
      <c r="D2" s="494"/>
      <c r="E2" s="493" t="s">
        <v>137</v>
      </c>
      <c r="F2" s="494"/>
      <c r="G2" s="493" t="s">
        <v>138</v>
      </c>
      <c r="H2" s="494"/>
      <c r="I2" s="495" t="s">
        <v>139</v>
      </c>
      <c r="J2" s="496"/>
      <c r="K2" s="493" t="s">
        <v>140</v>
      </c>
      <c r="L2" s="494"/>
      <c r="M2" s="493" t="s">
        <v>141</v>
      </c>
      <c r="N2" s="494"/>
      <c r="O2" s="497" t="s">
        <v>176</v>
      </c>
      <c r="P2" s="498"/>
      <c r="Q2" s="493" t="s">
        <v>143</v>
      </c>
      <c r="R2" s="499"/>
      <c r="S2" s="499"/>
      <c r="T2" s="500"/>
      <c r="U2" s="478" t="s">
        <v>144</v>
      </c>
      <c r="V2" s="479"/>
    </row>
    <row r="3" spans="1:22">
      <c r="A3" s="488"/>
      <c r="B3" s="491"/>
      <c r="C3" s="474" t="s">
        <v>15</v>
      </c>
      <c r="D3" s="471" t="s">
        <v>145</v>
      </c>
      <c r="E3" s="474" t="s">
        <v>15</v>
      </c>
      <c r="F3" s="471" t="s">
        <v>145</v>
      </c>
      <c r="G3" s="474" t="s">
        <v>15</v>
      </c>
      <c r="H3" s="471" t="s">
        <v>145</v>
      </c>
      <c r="I3" s="474" t="s">
        <v>15</v>
      </c>
      <c r="J3" s="471" t="s">
        <v>145</v>
      </c>
      <c r="K3" s="474" t="s">
        <v>15</v>
      </c>
      <c r="L3" s="471" t="s">
        <v>145</v>
      </c>
      <c r="M3" s="476" t="s">
        <v>15</v>
      </c>
      <c r="N3" s="471" t="s">
        <v>145</v>
      </c>
      <c r="O3" s="476" t="s">
        <v>15</v>
      </c>
      <c r="P3" s="471" t="s">
        <v>145</v>
      </c>
      <c r="Q3" s="469" t="s">
        <v>15</v>
      </c>
      <c r="R3" s="471" t="s">
        <v>145</v>
      </c>
      <c r="S3" s="480" t="s">
        <v>146</v>
      </c>
      <c r="T3" s="481"/>
      <c r="U3" s="482" t="s">
        <v>15</v>
      </c>
      <c r="V3" s="484" t="s">
        <v>145</v>
      </c>
    </row>
    <row r="4" spans="1:22" ht="22.5">
      <c r="A4" s="489"/>
      <c r="B4" s="492"/>
      <c r="C4" s="475"/>
      <c r="D4" s="472"/>
      <c r="E4" s="475"/>
      <c r="F4" s="472"/>
      <c r="G4" s="475"/>
      <c r="H4" s="472"/>
      <c r="I4" s="475"/>
      <c r="J4" s="472"/>
      <c r="K4" s="475"/>
      <c r="L4" s="472"/>
      <c r="M4" s="477"/>
      <c r="N4" s="472"/>
      <c r="O4" s="477"/>
      <c r="P4" s="472"/>
      <c r="Q4" s="470"/>
      <c r="R4" s="472"/>
      <c r="S4" s="278" t="s">
        <v>15</v>
      </c>
      <c r="T4" s="279" t="s">
        <v>147</v>
      </c>
      <c r="U4" s="483"/>
      <c r="V4" s="485"/>
    </row>
    <row r="5" spans="1:22" ht="15">
      <c r="A5" s="280" t="s">
        <v>148</v>
      </c>
      <c r="B5" s="323">
        <v>33082</v>
      </c>
      <c r="C5" s="360">
        <v>31</v>
      </c>
      <c r="D5" s="283">
        <f>C5*100000/$B5*1.201</f>
        <v>112.54156338794512</v>
      </c>
      <c r="E5" s="282">
        <v>3</v>
      </c>
      <c r="F5" s="283">
        <f>E5*100000/$B5*1.201</f>
        <v>10.891119037543074</v>
      </c>
      <c r="G5" s="284">
        <v>2</v>
      </c>
      <c r="H5" s="283">
        <f>G5*100000/$B5*1.201</f>
        <v>7.260746025028717</v>
      </c>
      <c r="I5" s="282"/>
      <c r="J5" s="283">
        <f>I5*100000/$B5*1.201</f>
        <v>0</v>
      </c>
      <c r="K5" s="282">
        <v>4</v>
      </c>
      <c r="L5" s="283">
        <f>K5*100000/$B5*1.201</f>
        <v>14.521492050057434</v>
      </c>
      <c r="M5" s="282">
        <v>7</v>
      </c>
      <c r="N5" s="283">
        <f>M5*100000/$B5*1.201</f>
        <v>25.41261108760051</v>
      </c>
      <c r="O5" s="282">
        <v>1</v>
      </c>
      <c r="P5" s="283">
        <f>O5*100000/$B5*1.201</f>
        <v>3.6303730125143585</v>
      </c>
      <c r="Q5" s="282">
        <v>12</v>
      </c>
      <c r="R5" s="283">
        <f>Q5*100000/$B5*1.201</f>
        <v>43.564476150172297</v>
      </c>
      <c r="S5" s="282">
        <v>4</v>
      </c>
      <c r="T5" s="283">
        <f>S5*100000/$B5*1.201</f>
        <v>14.521492050057434</v>
      </c>
      <c r="U5" s="285">
        <f t="shared" ref="U5:U17" si="0">C5-E5-I5-K5-M5-O5-Q5</f>
        <v>4</v>
      </c>
      <c r="V5" s="283">
        <f>U5*100000/$B5*1.201</f>
        <v>14.521492050057434</v>
      </c>
    </row>
    <row r="6" spans="1:22" ht="15">
      <c r="A6" s="286" t="s">
        <v>149</v>
      </c>
      <c r="B6" s="323">
        <v>8402.5</v>
      </c>
      <c r="C6" s="360">
        <v>11</v>
      </c>
      <c r="D6" s="283">
        <f t="shared" ref="D6:F17" si="1">C6*100000/$B6*1.201</f>
        <v>157.22701576911632</v>
      </c>
      <c r="E6" s="282">
        <v>1</v>
      </c>
      <c r="F6" s="283">
        <f t="shared" si="1"/>
        <v>14.293365069919666</v>
      </c>
      <c r="G6" s="287">
        <v>1</v>
      </c>
      <c r="H6" s="283">
        <f t="shared" ref="H6:H17" si="2">G6*100000/$B6*1.201</f>
        <v>14.293365069919666</v>
      </c>
      <c r="I6" s="282">
        <v>1</v>
      </c>
      <c r="J6" s="283">
        <f t="shared" ref="J6:J17" si="3">I6*100000/$B6*1.201</f>
        <v>14.293365069919666</v>
      </c>
      <c r="K6" s="282">
        <v>2</v>
      </c>
      <c r="L6" s="283">
        <f t="shared" ref="L6:L17" si="4">K6*100000/$B6*1.201</f>
        <v>28.586730139839332</v>
      </c>
      <c r="M6" s="282">
        <v>6</v>
      </c>
      <c r="N6" s="283">
        <f t="shared" ref="N6:N17" si="5">M6*100000/$B6*1.201</f>
        <v>85.760190419518011</v>
      </c>
      <c r="O6" s="282"/>
      <c r="P6" s="283">
        <f t="shared" ref="P6:P17" si="6">O6*100000/$B6*1.201</f>
        <v>0</v>
      </c>
      <c r="Q6" s="282"/>
      <c r="R6" s="283">
        <f t="shared" ref="R6:R17" si="7">Q6*100000/$B6*1.201</f>
        <v>0</v>
      </c>
      <c r="S6" s="282"/>
      <c r="T6" s="283">
        <f t="shared" ref="T6:T17" si="8">S6*100000/$B6*1.201</f>
        <v>0</v>
      </c>
      <c r="U6" s="285">
        <f t="shared" si="0"/>
        <v>1</v>
      </c>
      <c r="V6" s="283">
        <f t="shared" ref="V6:V17" si="9">U6*100000/$B6*1.201</f>
        <v>14.293365069919666</v>
      </c>
    </row>
    <row r="7" spans="1:22" ht="15">
      <c r="A7" s="286" t="s">
        <v>150</v>
      </c>
      <c r="B7" s="323">
        <v>12334.5</v>
      </c>
      <c r="C7" s="360">
        <v>20</v>
      </c>
      <c r="D7" s="283">
        <f t="shared" si="1"/>
        <v>194.73833556285217</v>
      </c>
      <c r="E7" s="282">
        <v>6</v>
      </c>
      <c r="F7" s="283">
        <f t="shared" si="1"/>
        <v>58.421500668855657</v>
      </c>
      <c r="G7" s="282">
        <v>5</v>
      </c>
      <c r="H7" s="283">
        <f t="shared" si="2"/>
        <v>48.684583890713043</v>
      </c>
      <c r="I7" s="282"/>
      <c r="J7" s="283">
        <f t="shared" si="3"/>
        <v>0</v>
      </c>
      <c r="K7" s="282">
        <v>1</v>
      </c>
      <c r="L7" s="283">
        <f t="shared" si="4"/>
        <v>9.7369167781426089</v>
      </c>
      <c r="M7" s="282">
        <v>6</v>
      </c>
      <c r="N7" s="283">
        <f t="shared" si="5"/>
        <v>58.421500668855657</v>
      </c>
      <c r="O7" s="282">
        <v>1</v>
      </c>
      <c r="P7" s="283">
        <f t="shared" si="6"/>
        <v>9.7369167781426089</v>
      </c>
      <c r="Q7" s="282">
        <v>3</v>
      </c>
      <c r="R7" s="283">
        <f t="shared" si="7"/>
        <v>29.210750334427829</v>
      </c>
      <c r="S7" s="282">
        <v>2</v>
      </c>
      <c r="T7" s="283">
        <f t="shared" si="8"/>
        <v>19.473833556285218</v>
      </c>
      <c r="U7" s="285">
        <f t="shared" si="0"/>
        <v>3</v>
      </c>
      <c r="V7" s="283">
        <f t="shared" si="9"/>
        <v>29.210750334427829</v>
      </c>
    </row>
    <row r="8" spans="1:22" ht="15">
      <c r="A8" s="286" t="s">
        <v>151</v>
      </c>
      <c r="B8" s="323">
        <v>13795</v>
      </c>
      <c r="C8" s="360">
        <v>19</v>
      </c>
      <c r="D8" s="283">
        <f t="shared" si="1"/>
        <v>165.41500543675247</v>
      </c>
      <c r="E8" s="282">
        <v>3</v>
      </c>
      <c r="F8" s="283">
        <f t="shared" si="1"/>
        <v>26.118158753171439</v>
      </c>
      <c r="G8" s="282">
        <v>3</v>
      </c>
      <c r="H8" s="283">
        <f t="shared" si="2"/>
        <v>26.118158753171439</v>
      </c>
      <c r="I8" s="282">
        <v>1</v>
      </c>
      <c r="J8" s="283">
        <f t="shared" si="3"/>
        <v>8.7060529177238131</v>
      </c>
      <c r="K8" s="282">
        <v>2</v>
      </c>
      <c r="L8" s="283">
        <f t="shared" si="4"/>
        <v>17.412105835447626</v>
      </c>
      <c r="M8" s="282">
        <v>6</v>
      </c>
      <c r="N8" s="283">
        <f t="shared" si="5"/>
        <v>52.236317506342878</v>
      </c>
      <c r="O8" s="282">
        <v>1</v>
      </c>
      <c r="P8" s="283">
        <f t="shared" si="6"/>
        <v>8.7060529177238131</v>
      </c>
      <c r="Q8" s="282">
        <v>3</v>
      </c>
      <c r="R8" s="283">
        <f t="shared" si="7"/>
        <v>26.118158753171439</v>
      </c>
      <c r="S8" s="282">
        <v>2</v>
      </c>
      <c r="T8" s="283">
        <f t="shared" si="8"/>
        <v>17.412105835447626</v>
      </c>
      <c r="U8" s="285">
        <f t="shared" si="0"/>
        <v>3</v>
      </c>
      <c r="V8" s="283">
        <f t="shared" si="9"/>
        <v>26.118158753171439</v>
      </c>
    </row>
    <row r="9" spans="1:22" ht="15">
      <c r="A9" s="286" t="s">
        <v>152</v>
      </c>
      <c r="B9" s="323">
        <v>14355.5</v>
      </c>
      <c r="C9" s="282">
        <v>20</v>
      </c>
      <c r="D9" s="283">
        <f t="shared" si="1"/>
        <v>167.32262895754243</v>
      </c>
      <c r="E9" s="282">
        <v>3</v>
      </c>
      <c r="F9" s="283">
        <f t="shared" si="1"/>
        <v>25.098394343631359</v>
      </c>
      <c r="G9" s="282">
        <v>3</v>
      </c>
      <c r="H9" s="283">
        <f t="shared" si="2"/>
        <v>25.098394343631359</v>
      </c>
      <c r="I9" s="282">
        <v>1</v>
      </c>
      <c r="J9" s="283">
        <f t="shared" si="3"/>
        <v>8.3661314478771214</v>
      </c>
      <c r="K9" s="282">
        <v>3</v>
      </c>
      <c r="L9" s="283">
        <f t="shared" si="4"/>
        <v>25.098394343631359</v>
      </c>
      <c r="M9" s="282">
        <v>3</v>
      </c>
      <c r="N9" s="283">
        <f t="shared" si="5"/>
        <v>25.098394343631359</v>
      </c>
      <c r="O9" s="282"/>
      <c r="P9" s="283">
        <f t="shared" si="6"/>
        <v>0</v>
      </c>
      <c r="Q9" s="282">
        <v>1</v>
      </c>
      <c r="R9" s="283">
        <f t="shared" si="7"/>
        <v>8.3661314478771214</v>
      </c>
      <c r="S9" s="282">
        <v>1</v>
      </c>
      <c r="T9" s="283">
        <f t="shared" si="8"/>
        <v>8.3661314478771214</v>
      </c>
      <c r="U9" s="285">
        <f t="shared" si="0"/>
        <v>9</v>
      </c>
      <c r="V9" s="283">
        <f t="shared" si="9"/>
        <v>75.295183030894094</v>
      </c>
    </row>
    <row r="10" spans="1:22" ht="15">
      <c r="A10" s="286" t="s">
        <v>153</v>
      </c>
      <c r="B10" s="323">
        <v>11534.5</v>
      </c>
      <c r="C10" s="282">
        <v>16</v>
      </c>
      <c r="D10" s="283">
        <f t="shared" si="1"/>
        <v>166.59586458017253</v>
      </c>
      <c r="E10" s="282">
        <v>5</v>
      </c>
      <c r="F10" s="283">
        <f t="shared" si="1"/>
        <v>52.061207681303912</v>
      </c>
      <c r="G10" s="282">
        <v>5</v>
      </c>
      <c r="H10" s="283">
        <f t="shared" si="2"/>
        <v>52.061207681303912</v>
      </c>
      <c r="I10" s="282">
        <v>1</v>
      </c>
      <c r="J10" s="283">
        <f t="shared" si="3"/>
        <v>10.412241536260783</v>
      </c>
      <c r="K10" s="282">
        <v>2</v>
      </c>
      <c r="L10" s="283">
        <f t="shared" si="4"/>
        <v>20.824483072521566</v>
      </c>
      <c r="M10" s="282">
        <v>6</v>
      </c>
      <c r="N10" s="283">
        <f t="shared" si="5"/>
        <v>62.473449217564706</v>
      </c>
      <c r="O10" s="282"/>
      <c r="P10" s="283">
        <f t="shared" si="6"/>
        <v>0</v>
      </c>
      <c r="Q10" s="282">
        <v>1</v>
      </c>
      <c r="R10" s="283">
        <f t="shared" si="7"/>
        <v>10.412241536260783</v>
      </c>
      <c r="S10" s="282"/>
      <c r="T10" s="283">
        <f t="shared" si="8"/>
        <v>0</v>
      </c>
      <c r="U10" s="285">
        <f t="shared" si="0"/>
        <v>1</v>
      </c>
      <c r="V10" s="283">
        <f t="shared" si="9"/>
        <v>10.412241536260783</v>
      </c>
    </row>
    <row r="11" spans="1:22" ht="15">
      <c r="A11" s="286" t="s">
        <v>154</v>
      </c>
      <c r="B11" s="323">
        <v>19159</v>
      </c>
      <c r="C11" s="282">
        <v>13</v>
      </c>
      <c r="D11" s="283">
        <f t="shared" si="1"/>
        <v>81.491727125632863</v>
      </c>
      <c r="E11" s="282">
        <v>3</v>
      </c>
      <c r="F11" s="283">
        <f t="shared" si="1"/>
        <v>18.805783182838354</v>
      </c>
      <c r="G11" s="282">
        <v>3</v>
      </c>
      <c r="H11" s="283">
        <f t="shared" si="2"/>
        <v>18.805783182838354</v>
      </c>
      <c r="I11" s="282">
        <v>1</v>
      </c>
      <c r="J11" s="283">
        <f t="shared" si="3"/>
        <v>6.2685943942794511</v>
      </c>
      <c r="K11" s="282">
        <v>2</v>
      </c>
      <c r="L11" s="283">
        <f t="shared" si="4"/>
        <v>12.537188788558902</v>
      </c>
      <c r="M11" s="282">
        <v>2</v>
      </c>
      <c r="N11" s="283">
        <f t="shared" si="5"/>
        <v>12.537188788558902</v>
      </c>
      <c r="O11" s="282">
        <v>1</v>
      </c>
      <c r="P11" s="283">
        <f t="shared" si="6"/>
        <v>6.2685943942794511</v>
      </c>
      <c r="Q11" s="282">
        <v>3</v>
      </c>
      <c r="R11" s="283">
        <f t="shared" si="7"/>
        <v>18.805783182838354</v>
      </c>
      <c r="S11" s="282"/>
      <c r="T11" s="283">
        <f t="shared" si="8"/>
        <v>0</v>
      </c>
      <c r="U11" s="285">
        <f t="shared" si="0"/>
        <v>1</v>
      </c>
      <c r="V11" s="283">
        <f t="shared" si="9"/>
        <v>6.2685943942794511</v>
      </c>
    </row>
    <row r="12" spans="1:22" ht="15">
      <c r="A12" s="286" t="s">
        <v>155</v>
      </c>
      <c r="B12" s="323">
        <v>14745.5</v>
      </c>
      <c r="C12" s="282">
        <v>17</v>
      </c>
      <c r="D12" s="283">
        <f t="shared" si="1"/>
        <v>138.46258180461837</v>
      </c>
      <c r="E12" s="282"/>
      <c r="F12" s="283">
        <f t="shared" si="1"/>
        <v>0</v>
      </c>
      <c r="G12" s="282">
        <v>0</v>
      </c>
      <c r="H12" s="283">
        <f t="shared" si="2"/>
        <v>0</v>
      </c>
      <c r="I12" s="282">
        <v>1</v>
      </c>
      <c r="J12" s="283">
        <f t="shared" si="3"/>
        <v>8.144857753212845</v>
      </c>
      <c r="K12" s="282">
        <v>3</v>
      </c>
      <c r="L12" s="283">
        <f t="shared" si="4"/>
        <v>24.434573259638537</v>
      </c>
      <c r="M12" s="282">
        <v>2</v>
      </c>
      <c r="N12" s="283">
        <f t="shared" si="5"/>
        <v>16.28971550642569</v>
      </c>
      <c r="O12" s="282">
        <v>1</v>
      </c>
      <c r="P12" s="283">
        <f t="shared" si="6"/>
        <v>8.144857753212845</v>
      </c>
      <c r="Q12" s="282">
        <v>2</v>
      </c>
      <c r="R12" s="283">
        <f t="shared" si="7"/>
        <v>16.28971550642569</v>
      </c>
      <c r="S12" s="282">
        <v>2</v>
      </c>
      <c r="T12" s="283">
        <f t="shared" si="8"/>
        <v>16.28971550642569</v>
      </c>
      <c r="U12" s="285">
        <f t="shared" si="0"/>
        <v>8</v>
      </c>
      <c r="V12" s="283">
        <f t="shared" si="9"/>
        <v>65.15886202570276</v>
      </c>
    </row>
    <row r="13" spans="1:22" ht="15">
      <c r="A13" s="286" t="s">
        <v>156</v>
      </c>
      <c r="B13" s="323">
        <v>16417.5</v>
      </c>
      <c r="C13" s="282">
        <v>26</v>
      </c>
      <c r="D13" s="283">
        <f t="shared" si="1"/>
        <v>190.19948225978379</v>
      </c>
      <c r="E13" s="282">
        <v>3</v>
      </c>
      <c r="F13" s="283">
        <f t="shared" si="1"/>
        <v>21.94609410689813</v>
      </c>
      <c r="G13" s="282">
        <v>1</v>
      </c>
      <c r="H13" s="283">
        <f t="shared" si="2"/>
        <v>7.3153647022993766</v>
      </c>
      <c r="I13" s="282"/>
      <c r="J13" s="283">
        <f t="shared" si="3"/>
        <v>0</v>
      </c>
      <c r="K13" s="282">
        <v>2</v>
      </c>
      <c r="L13" s="283">
        <f t="shared" si="4"/>
        <v>14.630729404598753</v>
      </c>
      <c r="M13" s="282">
        <v>13</v>
      </c>
      <c r="N13" s="283">
        <f t="shared" si="5"/>
        <v>95.099741129891896</v>
      </c>
      <c r="O13" s="282">
        <v>1</v>
      </c>
      <c r="P13" s="283">
        <f t="shared" si="6"/>
        <v>7.3153647022993766</v>
      </c>
      <c r="Q13" s="282">
        <v>2</v>
      </c>
      <c r="R13" s="283">
        <f t="shared" si="7"/>
        <v>14.630729404598753</v>
      </c>
      <c r="S13" s="282"/>
      <c r="T13" s="283">
        <f t="shared" si="8"/>
        <v>0</v>
      </c>
      <c r="U13" s="285">
        <f t="shared" si="0"/>
        <v>5</v>
      </c>
      <c r="V13" s="283">
        <f t="shared" si="9"/>
        <v>36.576823511496876</v>
      </c>
    </row>
    <row r="14" spans="1:22" ht="15">
      <c r="A14" s="286" t="s">
        <v>157</v>
      </c>
      <c r="B14" s="323">
        <v>10266</v>
      </c>
      <c r="C14" s="282">
        <v>8</v>
      </c>
      <c r="D14" s="283">
        <f t="shared" si="1"/>
        <v>93.590492889148649</v>
      </c>
      <c r="E14" s="282"/>
      <c r="F14" s="283">
        <f t="shared" si="1"/>
        <v>0</v>
      </c>
      <c r="G14" s="282">
        <v>0</v>
      </c>
      <c r="H14" s="283">
        <f t="shared" si="2"/>
        <v>0</v>
      </c>
      <c r="I14" s="282">
        <v>2</v>
      </c>
      <c r="J14" s="283">
        <f t="shared" si="3"/>
        <v>23.397623222287162</v>
      </c>
      <c r="K14" s="282">
        <v>2</v>
      </c>
      <c r="L14" s="283">
        <f t="shared" si="4"/>
        <v>23.397623222287162</v>
      </c>
      <c r="M14" s="282">
        <v>1</v>
      </c>
      <c r="N14" s="283">
        <f t="shared" si="5"/>
        <v>11.698811611143581</v>
      </c>
      <c r="O14" s="282"/>
      <c r="P14" s="283">
        <f t="shared" si="6"/>
        <v>0</v>
      </c>
      <c r="Q14" s="282">
        <v>1</v>
      </c>
      <c r="R14" s="283">
        <f t="shared" si="7"/>
        <v>11.698811611143581</v>
      </c>
      <c r="S14" s="282">
        <v>1</v>
      </c>
      <c r="T14" s="283">
        <f t="shared" si="8"/>
        <v>11.698811611143581</v>
      </c>
      <c r="U14" s="285">
        <f t="shared" si="0"/>
        <v>2</v>
      </c>
      <c r="V14" s="283">
        <f t="shared" si="9"/>
        <v>23.397623222287162</v>
      </c>
    </row>
    <row r="15" spans="1:22" ht="15.75">
      <c r="A15" s="324" t="s">
        <v>158</v>
      </c>
      <c r="B15" s="325">
        <v>154092</v>
      </c>
      <c r="C15" s="326">
        <f>SUM(C5:C14)</f>
        <v>181</v>
      </c>
      <c r="D15" s="283">
        <f t="shared" si="1"/>
        <v>141.0722165978766</v>
      </c>
      <c r="E15" s="326">
        <f>SUM(E5:E14)</f>
        <v>27</v>
      </c>
      <c r="F15" s="283">
        <f t="shared" si="1"/>
        <v>21.043921812942916</v>
      </c>
      <c r="G15" s="326">
        <f>SUM(G5:G14)</f>
        <v>23</v>
      </c>
      <c r="H15" s="283">
        <f t="shared" si="2"/>
        <v>17.926303766581004</v>
      </c>
      <c r="I15" s="326">
        <f>SUM(I5:I14)</f>
        <v>8</v>
      </c>
      <c r="J15" s="283">
        <f t="shared" si="3"/>
        <v>6.2352360927238273</v>
      </c>
      <c r="K15" s="326">
        <f>SUM(K5:K14)</f>
        <v>23</v>
      </c>
      <c r="L15" s="283">
        <f t="shared" si="4"/>
        <v>17.926303766581004</v>
      </c>
      <c r="M15" s="326">
        <f>SUM(M5:M14)</f>
        <v>52</v>
      </c>
      <c r="N15" s="283">
        <f t="shared" si="5"/>
        <v>40.529034602704876</v>
      </c>
      <c r="O15" s="326">
        <f>SUM(O5:O14)</f>
        <v>6</v>
      </c>
      <c r="P15" s="283">
        <f t="shared" si="6"/>
        <v>4.6764270695428705</v>
      </c>
      <c r="Q15" s="326">
        <f>SUM(Q5:Q14)</f>
        <v>28</v>
      </c>
      <c r="R15" s="283">
        <f t="shared" si="7"/>
        <v>21.823326324533397</v>
      </c>
      <c r="S15" s="326">
        <f>SUM(S5:S14)</f>
        <v>12</v>
      </c>
      <c r="T15" s="283">
        <f t="shared" si="8"/>
        <v>9.3528541390857409</v>
      </c>
      <c r="U15" s="327">
        <f t="shared" si="0"/>
        <v>37</v>
      </c>
      <c r="V15" s="283">
        <f t="shared" si="9"/>
        <v>28.837966928847703</v>
      </c>
    </row>
    <row r="16" spans="1:22" ht="15">
      <c r="A16" s="294" t="s">
        <v>159</v>
      </c>
      <c r="B16" s="323">
        <v>63482</v>
      </c>
      <c r="C16" s="282">
        <v>54</v>
      </c>
      <c r="D16" s="283">
        <f t="shared" si="1"/>
        <v>102.16124255694528</v>
      </c>
      <c r="E16" s="282">
        <v>6</v>
      </c>
      <c r="F16" s="283">
        <f t="shared" si="1"/>
        <v>11.351249172993921</v>
      </c>
      <c r="G16" s="328">
        <v>5</v>
      </c>
      <c r="H16" s="283">
        <f t="shared" si="2"/>
        <v>9.4593743108282666</v>
      </c>
      <c r="I16" s="282">
        <v>3</v>
      </c>
      <c r="J16" s="283">
        <f t="shared" si="3"/>
        <v>5.6756245864969603</v>
      </c>
      <c r="K16" s="282">
        <v>8</v>
      </c>
      <c r="L16" s="283">
        <f t="shared" si="4"/>
        <v>15.134998897325227</v>
      </c>
      <c r="M16" s="282">
        <v>11</v>
      </c>
      <c r="N16" s="283">
        <f t="shared" si="5"/>
        <v>20.810623483822187</v>
      </c>
      <c r="O16" s="282">
        <v>4</v>
      </c>
      <c r="P16" s="283">
        <f t="shared" si="6"/>
        <v>7.5674994486626135</v>
      </c>
      <c r="Q16" s="282">
        <v>16</v>
      </c>
      <c r="R16" s="283">
        <f t="shared" si="7"/>
        <v>30.269997794650454</v>
      </c>
      <c r="S16" s="282">
        <v>10</v>
      </c>
      <c r="T16" s="283">
        <f t="shared" si="8"/>
        <v>18.918748621656533</v>
      </c>
      <c r="U16" s="285">
        <f t="shared" si="0"/>
        <v>6</v>
      </c>
      <c r="V16" s="283">
        <f t="shared" si="9"/>
        <v>11.351249172993921</v>
      </c>
    </row>
    <row r="17" spans="1:22" ht="47.25" thickBot="1">
      <c r="A17" s="329" t="s">
        <v>169</v>
      </c>
      <c r="B17" s="325">
        <v>217574</v>
      </c>
      <c r="C17" s="330">
        <f>C15+C16</f>
        <v>235</v>
      </c>
      <c r="D17" s="283">
        <f t="shared" si="1"/>
        <v>129.71908408173772</v>
      </c>
      <c r="E17" s="330">
        <f>E15+E16</f>
        <v>33</v>
      </c>
      <c r="F17" s="363">
        <f t="shared" si="1"/>
        <v>18.215871381690828</v>
      </c>
      <c r="G17" s="331">
        <f>G15+G16</f>
        <v>28</v>
      </c>
      <c r="H17" s="297">
        <f t="shared" si="2"/>
        <v>15.45589086931343</v>
      </c>
      <c r="I17" s="330">
        <f>I15+I16</f>
        <v>11</v>
      </c>
      <c r="J17" s="365">
        <f t="shared" si="3"/>
        <v>6.0719571272302755</v>
      </c>
      <c r="K17" s="330">
        <f>K15+K16</f>
        <v>31</v>
      </c>
      <c r="L17" s="365">
        <f t="shared" si="4"/>
        <v>17.111879176739869</v>
      </c>
      <c r="M17" s="330">
        <f>M15+M16</f>
        <v>63</v>
      </c>
      <c r="N17" s="365">
        <f t="shared" si="5"/>
        <v>34.775754455955216</v>
      </c>
      <c r="O17" s="330">
        <f>O15+O16</f>
        <v>10</v>
      </c>
      <c r="P17" s="283">
        <f t="shared" si="6"/>
        <v>5.5199610247547959</v>
      </c>
      <c r="Q17" s="330">
        <f>Q15+Q16</f>
        <v>44</v>
      </c>
      <c r="R17" s="283">
        <f t="shared" si="7"/>
        <v>24.287828508921102</v>
      </c>
      <c r="S17" s="332">
        <f>S15+S16</f>
        <v>22</v>
      </c>
      <c r="T17" s="283">
        <f t="shared" si="8"/>
        <v>12.143914254460551</v>
      </c>
      <c r="U17" s="327">
        <f t="shared" si="0"/>
        <v>43</v>
      </c>
      <c r="V17" s="283">
        <f t="shared" si="9"/>
        <v>23.735832406445628</v>
      </c>
    </row>
    <row r="18" spans="1:22" ht="57" customHeight="1" thickBot="1">
      <c r="A18" s="473" t="s">
        <v>161</v>
      </c>
      <c r="B18" s="473"/>
      <c r="C18" s="473"/>
      <c r="D18" s="333"/>
      <c r="E18" s="361">
        <f>E17*100/$C17</f>
        <v>14.042553191489361</v>
      </c>
      <c r="F18" s="342"/>
      <c r="G18" s="362">
        <f>G17*100/E17</f>
        <v>84.848484848484844</v>
      </c>
      <c r="H18" s="335" t="s">
        <v>170</v>
      </c>
      <c r="I18" s="364">
        <f>I17*100/$C17</f>
        <v>4.6808510638297873</v>
      </c>
      <c r="J18" s="342"/>
      <c r="K18" s="364">
        <f>K17*100/$C17</f>
        <v>13.191489361702128</v>
      </c>
      <c r="L18" s="342"/>
      <c r="M18" s="364">
        <f>M17*100/$C17</f>
        <v>26.808510638297872</v>
      </c>
      <c r="N18" s="342"/>
      <c r="O18" s="336">
        <f>O17*100/$C17</f>
        <v>4.2553191489361701</v>
      </c>
      <c r="P18" s="337"/>
      <c r="Q18" s="334">
        <f>Q17*100/$C17</f>
        <v>18.723404255319149</v>
      </c>
      <c r="R18" s="338"/>
      <c r="S18" s="339">
        <f>S17*100/Q17</f>
        <v>50</v>
      </c>
      <c r="T18" s="340" t="s">
        <v>171</v>
      </c>
      <c r="U18" s="341">
        <f>U17*100/$C17</f>
        <v>18.297872340425531</v>
      </c>
      <c r="V18" s="342"/>
    </row>
    <row r="19" spans="1:22" ht="29.25">
      <c r="A19" s="343" t="s">
        <v>172</v>
      </c>
      <c r="B19" s="344">
        <v>215908.5</v>
      </c>
      <c r="C19" s="345">
        <v>268</v>
      </c>
      <c r="D19" s="346">
        <v>148.95198660543701</v>
      </c>
      <c r="E19" s="345">
        <v>40</v>
      </c>
      <c r="F19" s="346">
        <v>22.231639791856274</v>
      </c>
      <c r="G19" s="347">
        <v>28</v>
      </c>
      <c r="H19" s="346">
        <v>15.56214785429939</v>
      </c>
      <c r="I19" s="345">
        <v>24</v>
      </c>
      <c r="J19" s="346">
        <v>13.338983875113762</v>
      </c>
      <c r="K19" s="345">
        <v>30</v>
      </c>
      <c r="L19" s="346">
        <v>16.673729843892204</v>
      </c>
      <c r="M19" s="345">
        <v>69</v>
      </c>
      <c r="N19" s="346">
        <v>38.349578640952068</v>
      </c>
      <c r="O19" s="345">
        <v>9</v>
      </c>
      <c r="P19" s="346">
        <v>5.0021189531676606</v>
      </c>
      <c r="Q19" s="345">
        <v>48</v>
      </c>
      <c r="R19" s="346">
        <v>26.677967750227523</v>
      </c>
      <c r="S19" s="345">
        <v>22</v>
      </c>
      <c r="T19" s="348">
        <v>12.227401885520949</v>
      </c>
      <c r="U19" s="314">
        <v>48</v>
      </c>
      <c r="V19" s="315">
        <v>26.700199390019382</v>
      </c>
    </row>
    <row r="20" spans="1:22" ht="15">
      <c r="A20" s="464" t="s">
        <v>173</v>
      </c>
      <c r="B20" s="464"/>
      <c r="C20" s="349">
        <f>C17-C19</f>
        <v>-33</v>
      </c>
      <c r="D20" s="350">
        <f>D17/D19-100%</f>
        <v>-0.12912149050180755</v>
      </c>
      <c r="E20" s="349">
        <f>E17-E19</f>
        <v>-7</v>
      </c>
      <c r="F20" s="350">
        <f>F17/F19-100%</f>
        <v>-0.18063302787212632</v>
      </c>
      <c r="G20" s="349">
        <f>G17-G19</f>
        <v>0</v>
      </c>
      <c r="H20" s="350">
        <f>H17/H19-100%</f>
        <v>-6.8279125722741085E-3</v>
      </c>
      <c r="I20" s="349">
        <f>I17-I19</f>
        <v>-13</v>
      </c>
      <c r="J20" s="350">
        <f>J17/J19-100%</f>
        <v>-0.5447961265956256</v>
      </c>
      <c r="K20" s="349">
        <f>K17-K19</f>
        <v>1</v>
      </c>
      <c r="L20" s="350">
        <f>L17/L19-100%</f>
        <v>2.6277823675316725E-2</v>
      </c>
      <c r="M20" s="349">
        <f>M17-M19</f>
        <v>-6</v>
      </c>
      <c r="N20" s="350">
        <f>N17/N19-100%</f>
        <v>-9.3190702783380819E-2</v>
      </c>
      <c r="O20" s="349">
        <f>O17-O19</f>
        <v>1</v>
      </c>
      <c r="P20" s="350">
        <f>P17/P19-100%</f>
        <v>0.10352454158636215</v>
      </c>
      <c r="Q20" s="349">
        <f>Q17-Q19</f>
        <v>-4</v>
      </c>
      <c r="R20" s="350">
        <f>R17/R19-100%</f>
        <v>-8.9592253191251303E-2</v>
      </c>
      <c r="S20" s="349">
        <f>S17-S19</f>
        <v>0</v>
      </c>
      <c r="T20" s="350">
        <f>T17/T19-100%</f>
        <v>-6.8279125722742195E-3</v>
      </c>
      <c r="U20" s="349">
        <f>U17-U19</f>
        <v>-5</v>
      </c>
      <c r="V20" s="350">
        <f>V17/V19-100%</f>
        <v>-0.11102415155303458</v>
      </c>
    </row>
    <row r="21" spans="1:22" ht="14.25">
      <c r="A21" s="465" t="s">
        <v>174</v>
      </c>
      <c r="B21" s="466"/>
      <c r="C21" s="351">
        <v>365</v>
      </c>
      <c r="D21" s="352">
        <v>204.46033367381682</v>
      </c>
      <c r="E21" s="353">
        <v>55</v>
      </c>
      <c r="F21" s="354">
        <v>30.809091375506643</v>
      </c>
      <c r="G21" s="355">
        <v>52</v>
      </c>
      <c r="H21" s="354">
        <v>29.128595482297193</v>
      </c>
      <c r="I21" s="356">
        <v>28</v>
      </c>
      <c r="J21" s="354">
        <v>16.804958932094532</v>
      </c>
      <c r="K21" s="355">
        <v>28</v>
      </c>
      <c r="L21" s="354">
        <v>15.684628336621566</v>
      </c>
      <c r="M21" s="356">
        <v>104</v>
      </c>
      <c r="N21" s="354">
        <v>58.257190964594386</v>
      </c>
      <c r="O21" s="355">
        <v>20</v>
      </c>
      <c r="P21" s="357">
        <v>11.203305954729689</v>
      </c>
      <c r="Q21" s="358">
        <v>77</v>
      </c>
      <c r="R21" s="352">
        <v>43.132727925709311</v>
      </c>
      <c r="S21" s="358">
        <v>39</v>
      </c>
      <c r="T21" s="352">
        <v>21.846446611722897</v>
      </c>
      <c r="U21" s="358">
        <v>51</v>
      </c>
      <c r="V21" s="352">
        <v>28.568430184560711</v>
      </c>
    </row>
    <row r="22" spans="1:22" ht="14.25">
      <c r="A22" s="467" t="s">
        <v>175</v>
      </c>
      <c r="B22" s="468"/>
      <c r="C22" s="314">
        <v>412</v>
      </c>
      <c r="D22" s="315">
        <v>232.82531466886252</v>
      </c>
      <c r="E22" s="314">
        <v>60</v>
      </c>
      <c r="F22" s="315">
        <v>33.906599223620752</v>
      </c>
      <c r="G22" s="359">
        <v>51</v>
      </c>
      <c r="H22" s="315">
        <v>28.820609340077638</v>
      </c>
      <c r="I22" s="314">
        <v>31</v>
      </c>
      <c r="J22" s="315">
        <v>17.518409598870722</v>
      </c>
      <c r="K22" s="314">
        <v>45</v>
      </c>
      <c r="L22" s="315">
        <v>25.429949417715562</v>
      </c>
      <c r="M22" s="314">
        <v>110</v>
      </c>
      <c r="N22" s="315">
        <v>62.162098576638044</v>
      </c>
      <c r="O22" s="314">
        <v>15</v>
      </c>
      <c r="P22" s="315">
        <v>8.476649805905188</v>
      </c>
      <c r="Q22" s="314">
        <v>76</v>
      </c>
      <c r="R22" s="315">
        <v>42.948359016586288</v>
      </c>
      <c r="S22" s="314">
        <v>41</v>
      </c>
      <c r="T22" s="315">
        <v>23.169509469474178</v>
      </c>
      <c r="U22" s="314">
        <v>75</v>
      </c>
      <c r="V22" s="315">
        <v>42.383249029525942</v>
      </c>
    </row>
  </sheetData>
  <mergeCells count="35">
    <mergeCell ref="A1:T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Q2:T2"/>
    <mergeCell ref="U2:V2"/>
    <mergeCell ref="C3:C4"/>
    <mergeCell ref="D3:D4"/>
    <mergeCell ref="E3:E4"/>
    <mergeCell ref="F3:F4"/>
    <mergeCell ref="G3:G4"/>
    <mergeCell ref="H3:H4"/>
    <mergeCell ref="I3:I4"/>
    <mergeCell ref="J3:J4"/>
    <mergeCell ref="S3:T3"/>
    <mergeCell ref="U3:U4"/>
    <mergeCell ref="V3:V4"/>
    <mergeCell ref="O3:O4"/>
    <mergeCell ref="P3:P4"/>
    <mergeCell ref="A20:B20"/>
    <mergeCell ref="A21:B21"/>
    <mergeCell ref="A22:B22"/>
    <mergeCell ref="Q3:Q4"/>
    <mergeCell ref="R3:R4"/>
    <mergeCell ref="A18:C18"/>
    <mergeCell ref="K3:K4"/>
    <mergeCell ref="L3:L4"/>
    <mergeCell ref="M3:M4"/>
    <mergeCell ref="N3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tabSelected="1" workbookViewId="0">
      <selection activeCell="A10" sqref="A10"/>
    </sheetView>
  </sheetViews>
  <sheetFormatPr defaultRowHeight="12.75"/>
  <cols>
    <col min="1" max="1" width="19" customWidth="1"/>
    <col min="3" max="4" width="8" customWidth="1"/>
    <col min="5" max="22" width="6.5703125" customWidth="1"/>
  </cols>
  <sheetData>
    <row r="1" spans="1:22" ht="57" customHeight="1">
      <c r="A1" s="514" t="s">
        <v>133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276"/>
      <c r="V1" s="276"/>
    </row>
    <row r="2" spans="1:22" ht="2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6"/>
      <c r="V2" s="276"/>
    </row>
    <row r="3" spans="1:22" ht="46.5" customHeight="1">
      <c r="A3" s="515" t="s">
        <v>134</v>
      </c>
      <c r="B3" s="516" t="s">
        <v>135</v>
      </c>
      <c r="C3" s="517" t="s">
        <v>136</v>
      </c>
      <c r="D3" s="517"/>
      <c r="E3" s="518" t="s">
        <v>137</v>
      </c>
      <c r="F3" s="518"/>
      <c r="G3" s="518" t="s">
        <v>138</v>
      </c>
      <c r="H3" s="518"/>
      <c r="I3" s="519" t="s">
        <v>139</v>
      </c>
      <c r="J3" s="519"/>
      <c r="K3" s="518" t="s">
        <v>140</v>
      </c>
      <c r="L3" s="518"/>
      <c r="M3" s="518" t="s">
        <v>141</v>
      </c>
      <c r="N3" s="518"/>
      <c r="O3" s="520" t="s">
        <v>142</v>
      </c>
      <c r="P3" s="520"/>
      <c r="Q3" s="518" t="s">
        <v>143</v>
      </c>
      <c r="R3" s="518"/>
      <c r="S3" s="518"/>
      <c r="T3" s="493"/>
      <c r="U3" s="510" t="s">
        <v>144</v>
      </c>
      <c r="V3" s="510"/>
    </row>
    <row r="4" spans="1:22" ht="25.5" customHeight="1">
      <c r="A4" s="515"/>
      <c r="B4" s="516"/>
      <c r="C4" s="511" t="s">
        <v>15</v>
      </c>
      <c r="D4" s="505" t="s">
        <v>145</v>
      </c>
      <c r="E4" s="508" t="s">
        <v>15</v>
      </c>
      <c r="F4" s="505" t="s">
        <v>145</v>
      </c>
      <c r="G4" s="508" t="s">
        <v>15</v>
      </c>
      <c r="H4" s="505" t="s">
        <v>145</v>
      </c>
      <c r="I4" s="508" t="s">
        <v>15</v>
      </c>
      <c r="J4" s="505" t="s">
        <v>145</v>
      </c>
      <c r="K4" s="508" t="s">
        <v>15</v>
      </c>
      <c r="L4" s="505" t="s">
        <v>145</v>
      </c>
      <c r="M4" s="509" t="s">
        <v>15</v>
      </c>
      <c r="N4" s="505" t="s">
        <v>145</v>
      </c>
      <c r="O4" s="508" t="s">
        <v>15</v>
      </c>
      <c r="P4" s="505" t="s">
        <v>145</v>
      </c>
      <c r="Q4" s="504" t="s">
        <v>15</v>
      </c>
      <c r="R4" s="505" t="s">
        <v>145</v>
      </c>
      <c r="S4" s="506" t="s">
        <v>146</v>
      </c>
      <c r="T4" s="480"/>
      <c r="U4" s="512" t="s">
        <v>15</v>
      </c>
      <c r="V4" s="513" t="s">
        <v>145</v>
      </c>
    </row>
    <row r="5" spans="1:22" ht="32.25" customHeight="1">
      <c r="A5" s="515"/>
      <c r="B5" s="516"/>
      <c r="C5" s="511"/>
      <c r="D5" s="505"/>
      <c r="E5" s="508"/>
      <c r="F5" s="505"/>
      <c r="G5" s="508"/>
      <c r="H5" s="505"/>
      <c r="I5" s="508"/>
      <c r="J5" s="505"/>
      <c r="K5" s="508"/>
      <c r="L5" s="505"/>
      <c r="M5" s="509"/>
      <c r="N5" s="505"/>
      <c r="O5" s="508"/>
      <c r="P5" s="505"/>
      <c r="Q5" s="504"/>
      <c r="R5" s="505"/>
      <c r="S5" s="278" t="s">
        <v>15</v>
      </c>
      <c r="T5" s="279" t="s">
        <v>147</v>
      </c>
      <c r="U5" s="512"/>
      <c r="V5" s="513"/>
    </row>
    <row r="6" spans="1:22" ht="17.25" customHeight="1">
      <c r="A6" s="280" t="s">
        <v>148</v>
      </c>
      <c r="B6" s="281">
        <v>18301</v>
      </c>
      <c r="C6" s="282">
        <v>25</v>
      </c>
      <c r="D6" s="283">
        <v>164.06207311075897</v>
      </c>
      <c r="E6" s="282">
        <v>3</v>
      </c>
      <c r="F6" s="283">
        <v>19.687448773291077</v>
      </c>
      <c r="G6" s="284">
        <v>2</v>
      </c>
      <c r="H6" s="283">
        <v>13.12496584886072</v>
      </c>
      <c r="I6" s="282"/>
      <c r="J6" s="283">
        <v>0</v>
      </c>
      <c r="K6" s="282">
        <v>3</v>
      </c>
      <c r="L6" s="283">
        <v>19.687448773291077</v>
      </c>
      <c r="M6" s="282">
        <v>5</v>
      </c>
      <c r="N6" s="283">
        <v>32.812414622151799</v>
      </c>
      <c r="O6" s="282">
        <v>1</v>
      </c>
      <c r="P6" s="283">
        <v>6.56248292443036</v>
      </c>
      <c r="Q6" s="282">
        <v>11</v>
      </c>
      <c r="R6" s="283">
        <v>72.187312168733953</v>
      </c>
      <c r="S6" s="282">
        <v>4</v>
      </c>
      <c r="T6" s="283">
        <v>26.24993169772144</v>
      </c>
      <c r="U6" s="285">
        <v>2</v>
      </c>
      <c r="V6" s="283">
        <v>13.12496584886072</v>
      </c>
    </row>
    <row r="7" spans="1:22" ht="17.25" customHeight="1">
      <c r="A7" s="286" t="s">
        <v>149</v>
      </c>
      <c r="B7" s="281">
        <v>4428</v>
      </c>
      <c r="C7" s="282">
        <v>8</v>
      </c>
      <c r="D7" s="283">
        <v>216.98283649503165</v>
      </c>
      <c r="E7" s="282"/>
      <c r="F7" s="283">
        <v>0</v>
      </c>
      <c r="G7" s="287"/>
      <c r="H7" s="283">
        <v>0</v>
      </c>
      <c r="I7" s="282">
        <v>1</v>
      </c>
      <c r="J7" s="283">
        <v>27.122854561878956</v>
      </c>
      <c r="K7" s="282">
        <v>1</v>
      </c>
      <c r="L7" s="283">
        <v>27.122854561878956</v>
      </c>
      <c r="M7" s="282">
        <v>6</v>
      </c>
      <c r="N7" s="283">
        <v>162.73712737127371</v>
      </c>
      <c r="O7" s="282"/>
      <c r="P7" s="283">
        <v>0</v>
      </c>
      <c r="Q7" s="282"/>
      <c r="R7" s="283">
        <v>0</v>
      </c>
      <c r="S7" s="282"/>
      <c r="T7" s="283">
        <v>0</v>
      </c>
      <c r="U7" s="285">
        <v>0</v>
      </c>
      <c r="V7" s="283">
        <v>0</v>
      </c>
    </row>
    <row r="8" spans="1:22" ht="17.25" customHeight="1">
      <c r="A8" s="286" t="s">
        <v>150</v>
      </c>
      <c r="B8" s="281">
        <v>6135</v>
      </c>
      <c r="C8" s="282">
        <v>14</v>
      </c>
      <c r="D8" s="283">
        <v>274.06682966585169</v>
      </c>
      <c r="E8" s="282">
        <v>5</v>
      </c>
      <c r="F8" s="283">
        <v>97.881010594947028</v>
      </c>
      <c r="G8" s="282">
        <v>4</v>
      </c>
      <c r="H8" s="283">
        <v>78.304808475957614</v>
      </c>
      <c r="I8" s="282"/>
      <c r="J8" s="283">
        <v>0</v>
      </c>
      <c r="K8" s="282">
        <v>1</v>
      </c>
      <c r="L8" s="283">
        <v>19.576202118989404</v>
      </c>
      <c r="M8" s="282">
        <v>5</v>
      </c>
      <c r="N8" s="283">
        <v>97.881010594947028</v>
      </c>
      <c r="O8" s="282">
        <v>1</v>
      </c>
      <c r="P8" s="283">
        <v>19.576202118989404</v>
      </c>
      <c r="Q8" s="282">
        <v>1</v>
      </c>
      <c r="R8" s="283">
        <v>19.576202118989404</v>
      </c>
      <c r="S8" s="282">
        <v>1</v>
      </c>
      <c r="T8" s="283">
        <v>19.576202118989404</v>
      </c>
      <c r="U8" s="285">
        <v>1</v>
      </c>
      <c r="V8" s="283">
        <v>19.576202118989404</v>
      </c>
    </row>
    <row r="9" spans="1:22" ht="17.25" customHeight="1">
      <c r="A9" s="286" t="s">
        <v>151</v>
      </c>
      <c r="B9" s="281">
        <v>6898</v>
      </c>
      <c r="C9" s="282">
        <v>17</v>
      </c>
      <c r="D9" s="283">
        <v>295.98434328790955</v>
      </c>
      <c r="E9" s="282">
        <v>3</v>
      </c>
      <c r="F9" s="283">
        <v>52.232531168454628</v>
      </c>
      <c r="G9" s="282">
        <v>3</v>
      </c>
      <c r="H9" s="283">
        <v>52.232531168454628</v>
      </c>
      <c r="I9" s="282">
        <v>1</v>
      </c>
      <c r="J9" s="283">
        <v>17.410843722818207</v>
      </c>
      <c r="K9" s="282">
        <v>2</v>
      </c>
      <c r="L9" s="283">
        <v>34.821687445636414</v>
      </c>
      <c r="M9" s="282">
        <v>5</v>
      </c>
      <c r="N9" s="283">
        <v>87.054218614091042</v>
      </c>
      <c r="O9" s="282">
        <v>1</v>
      </c>
      <c r="P9" s="283">
        <v>17.410843722818207</v>
      </c>
      <c r="Q9" s="282">
        <v>3</v>
      </c>
      <c r="R9" s="283">
        <v>52.232531168454628</v>
      </c>
      <c r="S9" s="282">
        <v>2</v>
      </c>
      <c r="T9" s="283">
        <v>34.821687445636414</v>
      </c>
      <c r="U9" s="285">
        <v>2</v>
      </c>
      <c r="V9" s="283">
        <v>34.821687445636414</v>
      </c>
    </row>
    <row r="10" spans="1:22" ht="17.25" customHeight="1">
      <c r="A10" s="286" t="s">
        <v>152</v>
      </c>
      <c r="B10" s="281">
        <v>7251</v>
      </c>
      <c r="C10" s="282">
        <v>13</v>
      </c>
      <c r="D10" s="283">
        <v>215.32202454833816</v>
      </c>
      <c r="E10" s="282">
        <v>2</v>
      </c>
      <c r="F10" s="283">
        <v>33.126465315128947</v>
      </c>
      <c r="G10" s="282">
        <v>2</v>
      </c>
      <c r="H10" s="283">
        <v>33.126465315128947</v>
      </c>
      <c r="I10" s="282"/>
      <c r="J10" s="283">
        <v>0</v>
      </c>
      <c r="K10" s="282">
        <v>3</v>
      </c>
      <c r="L10" s="283">
        <v>49.689697972693423</v>
      </c>
      <c r="M10" s="282">
        <v>3</v>
      </c>
      <c r="N10" s="283">
        <v>49.689697972693423</v>
      </c>
      <c r="O10" s="282"/>
      <c r="P10" s="283">
        <v>0</v>
      </c>
      <c r="Q10" s="282"/>
      <c r="R10" s="283">
        <v>0</v>
      </c>
      <c r="S10" s="282"/>
      <c r="T10" s="283">
        <v>0</v>
      </c>
      <c r="U10" s="285">
        <v>5</v>
      </c>
      <c r="V10" s="283">
        <v>82.816163287822377</v>
      </c>
    </row>
    <row r="11" spans="1:22" ht="17.25" customHeight="1">
      <c r="A11" s="286" t="s">
        <v>153</v>
      </c>
      <c r="B11" s="281">
        <v>5892</v>
      </c>
      <c r="C11" s="282">
        <v>14</v>
      </c>
      <c r="D11" s="283">
        <v>285.36999321113376</v>
      </c>
      <c r="E11" s="282">
        <v>5</v>
      </c>
      <c r="F11" s="283">
        <v>101.91785471826205</v>
      </c>
      <c r="G11" s="282">
        <v>5</v>
      </c>
      <c r="H11" s="283">
        <v>101.91785471826205</v>
      </c>
      <c r="I11" s="282">
        <v>1</v>
      </c>
      <c r="J11" s="283">
        <v>20.383570943652408</v>
      </c>
      <c r="K11" s="282">
        <v>2</v>
      </c>
      <c r="L11" s="283">
        <v>40.767141887304817</v>
      </c>
      <c r="M11" s="282">
        <v>5</v>
      </c>
      <c r="N11" s="283">
        <v>101.91785471826205</v>
      </c>
      <c r="O11" s="282"/>
      <c r="P11" s="283">
        <v>0</v>
      </c>
      <c r="Q11" s="282"/>
      <c r="R11" s="283">
        <v>0</v>
      </c>
      <c r="S11" s="282"/>
      <c r="T11" s="283">
        <v>0</v>
      </c>
      <c r="U11" s="285">
        <v>1</v>
      </c>
      <c r="V11" s="283">
        <v>20.383570943652408</v>
      </c>
    </row>
    <row r="12" spans="1:22" ht="17.25" customHeight="1">
      <c r="A12" s="286" t="s">
        <v>154</v>
      </c>
      <c r="B12" s="281">
        <v>9897</v>
      </c>
      <c r="C12" s="282">
        <v>11</v>
      </c>
      <c r="D12" s="283">
        <v>133.48489441244823</v>
      </c>
      <c r="E12" s="282">
        <v>2</v>
      </c>
      <c r="F12" s="283">
        <v>24.269980802263316</v>
      </c>
      <c r="G12" s="282">
        <v>2</v>
      </c>
      <c r="H12" s="283">
        <v>24.269980802263316</v>
      </c>
      <c r="I12" s="282"/>
      <c r="J12" s="283">
        <v>0</v>
      </c>
      <c r="K12" s="282">
        <v>2</v>
      </c>
      <c r="L12" s="283">
        <v>24.269980802263316</v>
      </c>
      <c r="M12" s="282">
        <v>2</v>
      </c>
      <c r="N12" s="283">
        <v>24.269980802263316</v>
      </c>
      <c r="O12" s="282">
        <v>1</v>
      </c>
      <c r="P12" s="283">
        <v>12.134990401131658</v>
      </c>
      <c r="Q12" s="282">
        <v>3</v>
      </c>
      <c r="R12" s="283">
        <v>36.404971203394972</v>
      </c>
      <c r="S12" s="282"/>
      <c r="T12" s="283">
        <v>0</v>
      </c>
      <c r="U12" s="285">
        <v>1</v>
      </c>
      <c r="V12" s="283">
        <v>12.134990401131658</v>
      </c>
    </row>
    <row r="13" spans="1:22" ht="17.25" customHeight="1">
      <c r="A13" s="286" t="s">
        <v>155</v>
      </c>
      <c r="B13" s="281">
        <v>7325</v>
      </c>
      <c r="C13" s="282">
        <v>13</v>
      </c>
      <c r="D13" s="283">
        <v>213.14675767918089</v>
      </c>
      <c r="E13" s="282"/>
      <c r="F13" s="283">
        <v>0</v>
      </c>
      <c r="G13" s="282"/>
      <c r="H13" s="283">
        <v>0</v>
      </c>
      <c r="I13" s="282">
        <v>1</v>
      </c>
      <c r="J13" s="283">
        <v>16.395904436860071</v>
      </c>
      <c r="K13" s="282">
        <v>2</v>
      </c>
      <c r="L13" s="283">
        <v>32.791808873720143</v>
      </c>
      <c r="M13" s="282">
        <v>2</v>
      </c>
      <c r="N13" s="283">
        <v>32.791808873720143</v>
      </c>
      <c r="O13" s="282"/>
      <c r="P13" s="283">
        <v>0</v>
      </c>
      <c r="Q13" s="282">
        <v>2</v>
      </c>
      <c r="R13" s="283">
        <v>32.791808873720143</v>
      </c>
      <c r="S13" s="282">
        <v>2</v>
      </c>
      <c r="T13" s="283">
        <v>32.791808873720143</v>
      </c>
      <c r="U13" s="285">
        <v>6</v>
      </c>
      <c r="V13" s="283">
        <v>98.375426621160415</v>
      </c>
    </row>
    <row r="14" spans="1:22" ht="17.25" customHeight="1">
      <c r="A14" s="286" t="s">
        <v>156</v>
      </c>
      <c r="B14" s="281">
        <v>8521</v>
      </c>
      <c r="C14" s="282">
        <v>21</v>
      </c>
      <c r="D14" s="283">
        <v>295.98638657434577</v>
      </c>
      <c r="E14" s="282">
        <v>3</v>
      </c>
      <c r="F14" s="283">
        <v>42.283769510620822</v>
      </c>
      <c r="G14" s="282">
        <v>2</v>
      </c>
      <c r="H14" s="283">
        <v>28.189179673747212</v>
      </c>
      <c r="I14" s="282"/>
      <c r="J14" s="283">
        <v>0</v>
      </c>
      <c r="K14" s="282">
        <v>2</v>
      </c>
      <c r="L14" s="283">
        <v>28.189179673747212</v>
      </c>
      <c r="M14" s="282">
        <v>11</v>
      </c>
      <c r="N14" s="283">
        <v>155.04048820560971</v>
      </c>
      <c r="O14" s="282"/>
      <c r="P14" s="283">
        <v>0</v>
      </c>
      <c r="Q14" s="282"/>
      <c r="R14" s="283">
        <v>0</v>
      </c>
      <c r="S14" s="282"/>
      <c r="T14" s="283">
        <v>0</v>
      </c>
      <c r="U14" s="285">
        <v>5</v>
      </c>
      <c r="V14" s="283">
        <v>70.472949184368034</v>
      </c>
    </row>
    <row r="15" spans="1:22" ht="17.25" customHeight="1">
      <c r="A15" s="286" t="s">
        <v>157</v>
      </c>
      <c r="B15" s="281">
        <v>5239</v>
      </c>
      <c r="C15" s="282">
        <v>7</v>
      </c>
      <c r="D15" s="283">
        <v>160.46955525863717</v>
      </c>
      <c r="E15" s="282"/>
      <c r="F15" s="283">
        <v>0</v>
      </c>
      <c r="G15" s="282"/>
      <c r="H15" s="283">
        <v>0</v>
      </c>
      <c r="I15" s="282">
        <v>1</v>
      </c>
      <c r="J15" s="283">
        <v>22.924222179805309</v>
      </c>
      <c r="K15" s="282">
        <v>2</v>
      </c>
      <c r="L15" s="283">
        <v>45.848444359610617</v>
      </c>
      <c r="M15" s="282">
        <v>1</v>
      </c>
      <c r="N15" s="283">
        <v>22.924222179805309</v>
      </c>
      <c r="O15" s="282"/>
      <c r="P15" s="283">
        <v>0</v>
      </c>
      <c r="Q15" s="282">
        <v>1</v>
      </c>
      <c r="R15" s="283">
        <v>22.924222179805309</v>
      </c>
      <c r="S15" s="282">
        <v>1</v>
      </c>
      <c r="T15" s="283">
        <v>22.924222179805309</v>
      </c>
      <c r="U15" s="285">
        <v>2</v>
      </c>
      <c r="V15" s="283">
        <v>45.848444359610617</v>
      </c>
    </row>
    <row r="16" spans="1:22" ht="30" customHeight="1">
      <c r="A16" s="288" t="s">
        <v>158</v>
      </c>
      <c r="B16" s="289">
        <v>79887</v>
      </c>
      <c r="C16" s="290">
        <f>SUM(C6:C15)</f>
        <v>143</v>
      </c>
      <c r="D16" s="291">
        <v>214.98241265787925</v>
      </c>
      <c r="E16" s="290">
        <v>23</v>
      </c>
      <c r="F16" s="291">
        <v>34.577590847071491</v>
      </c>
      <c r="G16" s="292">
        <v>20</v>
      </c>
      <c r="H16" s="291">
        <v>30.067470301801293</v>
      </c>
      <c r="I16" s="290">
        <v>5</v>
      </c>
      <c r="J16" s="291">
        <v>7.5168675754503234</v>
      </c>
      <c r="K16" s="290">
        <v>20</v>
      </c>
      <c r="L16" s="291">
        <v>30.067470301801293</v>
      </c>
      <c r="M16" s="290">
        <v>45</v>
      </c>
      <c r="N16" s="291">
        <v>67.651808179052921</v>
      </c>
      <c r="O16" s="290">
        <v>4</v>
      </c>
      <c r="P16" s="291">
        <v>6.0134940603602587</v>
      </c>
      <c r="Q16" s="290">
        <v>21</v>
      </c>
      <c r="R16" s="291">
        <v>31.570843816891362</v>
      </c>
      <c r="S16" s="290">
        <v>10</v>
      </c>
      <c r="T16" s="291">
        <v>15.033735150900647</v>
      </c>
      <c r="U16" s="293">
        <v>25</v>
      </c>
      <c r="V16" s="291">
        <v>37.58433787725162</v>
      </c>
    </row>
    <row r="17" spans="1:22" ht="30" customHeight="1">
      <c r="A17" s="294" t="s">
        <v>159</v>
      </c>
      <c r="B17" s="295">
        <v>36996</v>
      </c>
      <c r="C17" s="282">
        <v>41</v>
      </c>
      <c r="D17" s="283">
        <v>133.09817277543519</v>
      </c>
      <c r="E17" s="282">
        <v>4</v>
      </c>
      <c r="F17" s="296">
        <v>12.985187587847337</v>
      </c>
      <c r="G17" s="285">
        <v>3</v>
      </c>
      <c r="H17" s="297">
        <v>9.7388906908855013</v>
      </c>
      <c r="I17" s="282">
        <v>3</v>
      </c>
      <c r="J17" s="283">
        <v>9.7388906908855013</v>
      </c>
      <c r="K17" s="282">
        <v>8</v>
      </c>
      <c r="L17" s="283">
        <v>25.970375175694674</v>
      </c>
      <c r="M17" s="282">
        <v>8</v>
      </c>
      <c r="N17" s="283">
        <v>25.970375175694674</v>
      </c>
      <c r="O17" s="282">
        <v>3</v>
      </c>
      <c r="P17" s="283">
        <v>9.7388906908855013</v>
      </c>
      <c r="Q17" s="282">
        <v>10</v>
      </c>
      <c r="R17" s="283">
        <v>32.462968969618338</v>
      </c>
      <c r="S17" s="282">
        <v>8</v>
      </c>
      <c r="T17" s="283">
        <v>25.970375175694674</v>
      </c>
      <c r="U17" s="285">
        <v>5</v>
      </c>
      <c r="V17" s="283">
        <v>16.231484484809169</v>
      </c>
    </row>
    <row r="18" spans="1:22" ht="32.25" thickBot="1">
      <c r="A18" s="298" t="s">
        <v>160</v>
      </c>
      <c r="B18" s="299">
        <v>116883</v>
      </c>
      <c r="C18" s="300">
        <v>184</v>
      </c>
      <c r="D18" s="291">
        <v>189.06427795316685</v>
      </c>
      <c r="E18" s="300">
        <v>27</v>
      </c>
      <c r="F18" s="291">
        <v>27.743127743127747</v>
      </c>
      <c r="G18" s="300">
        <v>23</v>
      </c>
      <c r="H18" s="291">
        <v>23.633034744145856</v>
      </c>
      <c r="I18" s="300">
        <v>8</v>
      </c>
      <c r="J18" s="291">
        <v>8.2201859979637764</v>
      </c>
      <c r="K18" s="300">
        <v>28</v>
      </c>
      <c r="L18" s="291">
        <v>28.770650992873218</v>
      </c>
      <c r="M18" s="300">
        <v>53</v>
      </c>
      <c r="N18" s="291">
        <v>54.458732236510016</v>
      </c>
      <c r="O18" s="300">
        <v>7</v>
      </c>
      <c r="P18" s="291">
        <v>7.1926627482183045</v>
      </c>
      <c r="Q18" s="300">
        <v>31</v>
      </c>
      <c r="R18" s="291">
        <v>31.853220742109635</v>
      </c>
      <c r="S18" s="301">
        <v>18</v>
      </c>
      <c r="T18" s="291">
        <v>18.495418495418498</v>
      </c>
      <c r="U18" s="302">
        <v>30</v>
      </c>
      <c r="V18" s="291">
        <v>30.82569749236416</v>
      </c>
    </row>
    <row r="19" spans="1:22" ht="51">
      <c r="A19" s="507" t="s">
        <v>161</v>
      </c>
      <c r="B19" s="507"/>
      <c r="C19" s="303">
        <v>1</v>
      </c>
      <c r="D19" s="304"/>
      <c r="E19" s="305">
        <v>0.14673913043478262</v>
      </c>
      <c r="F19" s="306"/>
      <c r="G19" s="307">
        <v>85.18518518518519</v>
      </c>
      <c r="H19" s="308" t="s">
        <v>162</v>
      </c>
      <c r="I19" s="305">
        <v>4.3478260869565216E-2</v>
      </c>
      <c r="J19" s="306"/>
      <c r="K19" s="305">
        <v>0.15217391304347827</v>
      </c>
      <c r="L19" s="306"/>
      <c r="M19" s="305">
        <v>0.28804347826086957</v>
      </c>
      <c r="N19" s="306"/>
      <c r="O19" s="305">
        <v>3.8043478260869568E-2</v>
      </c>
      <c r="P19" s="306"/>
      <c r="Q19" s="305">
        <v>0.16847826086956522</v>
      </c>
      <c r="R19" s="306"/>
      <c r="S19" s="307">
        <v>58.064516129032256</v>
      </c>
      <c r="T19" s="309" t="s">
        <v>163</v>
      </c>
      <c r="U19" s="310">
        <v>0.16304347826086957</v>
      </c>
      <c r="V19" s="311"/>
    </row>
    <row r="20" spans="1:22" ht="25.5" customHeight="1">
      <c r="A20" s="312" t="s">
        <v>164</v>
      </c>
      <c r="B20" s="313">
        <v>117482</v>
      </c>
      <c r="C20" s="314">
        <v>210</v>
      </c>
      <c r="D20" s="315">
        <v>214.50094482559032</v>
      </c>
      <c r="E20" s="314">
        <v>38</v>
      </c>
      <c r="F20" s="315">
        <v>38.814456682725861</v>
      </c>
      <c r="G20" s="316">
        <v>28</v>
      </c>
      <c r="H20" s="315">
        <v>28.600125976745371</v>
      </c>
      <c r="I20" s="314">
        <v>15</v>
      </c>
      <c r="J20" s="315">
        <v>15.321496058970736</v>
      </c>
      <c r="K20" s="314">
        <v>26</v>
      </c>
      <c r="L20" s="315">
        <v>26.557259835549278</v>
      </c>
      <c r="M20" s="314">
        <v>63</v>
      </c>
      <c r="N20" s="315">
        <v>64.350283447677086</v>
      </c>
      <c r="O20" s="314">
        <v>4</v>
      </c>
      <c r="P20" s="315">
        <v>4.085732282392196</v>
      </c>
      <c r="Q20" s="314">
        <v>34</v>
      </c>
      <c r="R20" s="315">
        <v>34.728724400333668</v>
      </c>
      <c r="S20" s="314">
        <v>17</v>
      </c>
      <c r="T20" s="315">
        <v>17.364362200166834</v>
      </c>
      <c r="U20" s="314">
        <v>34</v>
      </c>
      <c r="V20" s="315">
        <v>34.728724400333668</v>
      </c>
    </row>
    <row r="21" spans="1:22" ht="33.75" customHeight="1">
      <c r="A21" s="501" t="s">
        <v>165</v>
      </c>
      <c r="B21" s="501"/>
      <c r="C21" s="317">
        <v>-26</v>
      </c>
      <c r="D21" s="318">
        <v>-0.11858533720262121</v>
      </c>
      <c r="E21" s="317">
        <v>-11</v>
      </c>
      <c r="F21" s="318">
        <v>-0.28523725142146183</v>
      </c>
      <c r="G21" s="317">
        <v>-5</v>
      </c>
      <c r="H21" s="318">
        <v>-0.17367375362745718</v>
      </c>
      <c r="I21" s="317">
        <v>-7</v>
      </c>
      <c r="J21" s="318">
        <v>-0.46348672699289983</v>
      </c>
      <c r="K21" s="317">
        <v>2</v>
      </c>
      <c r="L21" s="318">
        <v>8.334410895664468E-2</v>
      </c>
      <c r="M21" s="317">
        <v>-10</v>
      </c>
      <c r="N21" s="318">
        <v>-0.15371418245903834</v>
      </c>
      <c r="O21" s="317">
        <v>3</v>
      </c>
      <c r="P21" s="318">
        <v>0.76043417705454774</v>
      </c>
      <c r="Q21" s="317">
        <v>-3</v>
      </c>
      <c r="R21" s="318">
        <v>-8.2799000190067584E-2</v>
      </c>
      <c r="S21" s="317">
        <v>1</v>
      </c>
      <c r="T21" s="318">
        <v>6.513664494056659E-2</v>
      </c>
      <c r="U21" s="317">
        <v>-4</v>
      </c>
      <c r="V21" s="318">
        <v>-0.11238612921619451</v>
      </c>
    </row>
    <row r="22" spans="1:22" ht="23.25" customHeight="1">
      <c r="A22" s="502" t="s">
        <v>166</v>
      </c>
      <c r="B22" s="503"/>
      <c r="C22" s="314">
        <v>277</v>
      </c>
      <c r="D22" s="315">
        <v>280.15377101088018</v>
      </c>
      <c r="E22" s="314">
        <v>40</v>
      </c>
      <c r="F22" s="315">
        <v>40.455418196516995</v>
      </c>
      <c r="G22" s="316">
        <v>39</v>
      </c>
      <c r="H22" s="315">
        <v>39.444032741604076</v>
      </c>
      <c r="I22" s="314">
        <v>22</v>
      </c>
      <c r="J22" s="315">
        <v>22.250480008084349</v>
      </c>
      <c r="K22" s="314">
        <v>23</v>
      </c>
      <c r="L22" s="315">
        <v>23.261865462997275</v>
      </c>
      <c r="M22" s="314">
        <v>87</v>
      </c>
      <c r="N22" s="315">
        <v>87.990534577424455</v>
      </c>
      <c r="O22" s="314">
        <v>13</v>
      </c>
      <c r="P22" s="315">
        <v>13.148010913868024</v>
      </c>
      <c r="Q22" s="314">
        <v>58</v>
      </c>
      <c r="R22" s="315">
        <v>58.660356384949644</v>
      </c>
      <c r="S22" s="314">
        <v>32</v>
      </c>
      <c r="T22" s="319">
        <v>32.364334557213596</v>
      </c>
      <c r="U22" s="314">
        <v>47</v>
      </c>
      <c r="V22" s="315">
        <v>47.535116380907468</v>
      </c>
    </row>
  </sheetData>
  <mergeCells count="34">
    <mergeCell ref="A1:T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O4:O5"/>
    <mergeCell ref="P4:P5"/>
    <mergeCell ref="A21:B21"/>
    <mergeCell ref="A22:B22"/>
    <mergeCell ref="Q4:Q5"/>
    <mergeCell ref="R4:R5"/>
    <mergeCell ref="S4:T4"/>
    <mergeCell ref="A19:B19"/>
    <mergeCell ref="K4:K5"/>
    <mergeCell ref="L4:L5"/>
    <mergeCell ref="M4:M5"/>
    <mergeCell ref="N4:N5"/>
  </mergeCells>
  <dataValidations count="1">
    <dataValidation allowBlank="1" showErrorMessage="1" sqref="B1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Демграфия-10 мес</vt:lpstr>
      <vt:lpstr>по класс бол-10 мес</vt:lpstr>
      <vt:lpstr>по класс бол-2</vt:lpstr>
      <vt:lpstr>по класс бол -трудосп</vt:lpstr>
      <vt:lpstr>по класс бол-трудосп-2</vt:lpstr>
      <vt:lpstr>травма-10 мес</vt:lpstr>
      <vt:lpstr>травмы-трудоспособ возр-10 мес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2017-11-24T08:22:30Z</cp:lastPrinted>
  <dcterms:created xsi:type="dcterms:W3CDTF">2017-11-24T08:03:41Z</dcterms:created>
  <dcterms:modified xsi:type="dcterms:W3CDTF">2017-11-27T02:26:51Z</dcterms:modified>
</cp:coreProperties>
</file>