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485" firstSheet="1" activeTab="6"/>
  </bookViews>
  <sheets>
    <sheet name="Демография-2 мес-2019" sheetId="3" r:id="rId1"/>
    <sheet name="по класс бол" sheetId="4" r:id="rId2"/>
    <sheet name="по класс бол-2" sheetId="5" r:id="rId3"/>
    <sheet name="по класс бол-труд" sheetId="6" r:id="rId4"/>
    <sheet name="по класс бол-тру- 2" sheetId="7" r:id="rId5"/>
    <sheet name="травмы-всего" sheetId="1" r:id="rId6"/>
    <sheet name="травмы-трудосп" sheetId="2" r:id="rId7"/>
  </sheets>
  <externalReferences>
    <externalReference r:id="rId8"/>
    <externalReference r:id="rId9"/>
    <externalReference r:id="rId10"/>
  </externalReferences>
  <definedNames>
    <definedName name="Excel_BuiltIn_Print_Area_19" localSheetId="0">#REF!</definedName>
    <definedName name="Excel_BuiltIn_Print_Area_19">#N/A</definedName>
    <definedName name="Excel_BuiltIn_Print_Area_20" localSheetId="0">#REF!</definedName>
    <definedName name="Excel_BuiltIn_Print_Area_20" localSheetId="4">'[3]4 мес'!$A$1:$BS$39</definedName>
    <definedName name="Excel_BuiltIn_Print_Area_20" localSheetId="3">'[3]4 мес'!$A$1:$BS$39</definedName>
    <definedName name="Excel_BuiltIn_Print_Area_20">#N/A</definedName>
    <definedName name="Excel_BuiltIn_Print_Area_21" localSheetId="0">#REF!</definedName>
    <definedName name="Excel_BuiltIn_Print_Area_21">#N/A</definedName>
    <definedName name="Excel_BuiltIn_Print_Area_25" localSheetId="0">#REF!</definedName>
    <definedName name="Excel_BuiltIn_Print_Area_25">#N/A</definedName>
    <definedName name="Excel_BuiltIn_Print_Area_29" localSheetId="0">#REF!</definedName>
    <definedName name="Excel_BuiltIn_Print_Area_29">#N/A</definedName>
    <definedName name="Excel_BuiltIn_Print_Area_32" localSheetId="0">#REF!</definedName>
    <definedName name="Excel_BuiltIn_Print_Area_32">#N/A</definedName>
    <definedName name="Excel_BuiltIn_Print_Area_33" localSheetId="0">#REF!</definedName>
    <definedName name="Excel_BuiltIn_Print_Area_33">#N/A</definedName>
    <definedName name="Excel_BuiltIn_Print_Area_8" localSheetId="0">#REF!</definedName>
    <definedName name="Excel_BuiltIn_Print_Area_8">#N/A</definedName>
    <definedName name="_xlnm.Print_Area" localSheetId="0">'Демография-2 мес-2019'!$A$1:$AA$56</definedName>
    <definedName name="_xlnm.Print_Area" localSheetId="1">'по класс бол'!$A$1:$AZ$24</definedName>
    <definedName name="_xlnm.Print_Area" localSheetId="2">'по класс бол-2'!$A$1:$AZ$21</definedName>
  </definedNames>
  <calcPr calcId="145621"/>
</workbook>
</file>

<file path=xl/calcChain.xml><?xml version="1.0" encoding="utf-8"?>
<calcChain xmlns="http://schemas.openxmlformats.org/spreadsheetml/2006/main">
  <c r="D6" i="7" l="1"/>
  <c r="E6" i="7"/>
  <c r="F6" i="7"/>
  <c r="G6" i="7"/>
  <c r="H6" i="7"/>
  <c r="I6" i="7"/>
  <c r="J6" i="7"/>
  <c r="K6" i="7"/>
  <c r="L6" i="7"/>
  <c r="M6" i="7"/>
  <c r="N6" i="7"/>
  <c r="O6" i="7"/>
  <c r="P6" i="7"/>
  <c r="Q6" i="7"/>
  <c r="R6" i="7"/>
  <c r="S6" i="7"/>
  <c r="T6" i="7"/>
  <c r="D7" i="7"/>
  <c r="E7" i="7"/>
  <c r="F7" i="7"/>
  <c r="G7" i="7"/>
  <c r="H7" i="7"/>
  <c r="I7" i="7"/>
  <c r="J7" i="7"/>
  <c r="K7" i="7"/>
  <c r="L7" i="7"/>
  <c r="M7" i="7"/>
  <c r="N7" i="7"/>
  <c r="O7" i="7"/>
  <c r="P7" i="7"/>
  <c r="Q7" i="7"/>
  <c r="R7" i="7"/>
  <c r="S7" i="7"/>
  <c r="T7" i="7"/>
  <c r="D8" i="7"/>
  <c r="E8" i="7"/>
  <c r="F8" i="7"/>
  <c r="G8" i="7"/>
  <c r="H8" i="7"/>
  <c r="I8" i="7"/>
  <c r="J8" i="7"/>
  <c r="K8" i="7"/>
  <c r="L8" i="7"/>
  <c r="M8" i="7"/>
  <c r="N8" i="7"/>
  <c r="O8" i="7"/>
  <c r="P8" i="7"/>
  <c r="Q8" i="7"/>
  <c r="R8" i="7"/>
  <c r="S8" i="7"/>
  <c r="T8" i="7"/>
  <c r="D9" i="7"/>
  <c r="E9" i="7"/>
  <c r="F9" i="7"/>
  <c r="G9" i="7"/>
  <c r="H9" i="7"/>
  <c r="I9" i="7"/>
  <c r="J9" i="7"/>
  <c r="K9" i="7"/>
  <c r="L9" i="7"/>
  <c r="M9" i="7"/>
  <c r="N9" i="7"/>
  <c r="O9" i="7"/>
  <c r="P9" i="7"/>
  <c r="Q9" i="7"/>
  <c r="R9" i="7"/>
  <c r="S9" i="7"/>
  <c r="T9" i="7"/>
  <c r="D10" i="7"/>
  <c r="E10" i="7"/>
  <c r="F10" i="7"/>
  <c r="G10" i="7"/>
  <c r="H10" i="7"/>
  <c r="I10" i="7"/>
  <c r="J10" i="7"/>
  <c r="K10" i="7"/>
  <c r="L10" i="7"/>
  <c r="M10" i="7"/>
  <c r="N10" i="7"/>
  <c r="O10" i="7"/>
  <c r="P10" i="7"/>
  <c r="Q10" i="7"/>
  <c r="R10" i="7"/>
  <c r="S10" i="7"/>
  <c r="T10" i="7"/>
  <c r="D11" i="7"/>
  <c r="E11" i="7"/>
  <c r="F11" i="7"/>
  <c r="G11" i="7"/>
  <c r="H11" i="7"/>
  <c r="I11" i="7"/>
  <c r="J11" i="7"/>
  <c r="K11" i="7"/>
  <c r="L11" i="7"/>
  <c r="M11" i="7"/>
  <c r="N11" i="7"/>
  <c r="O11" i="7"/>
  <c r="P11" i="7"/>
  <c r="Q11" i="7"/>
  <c r="R11" i="7"/>
  <c r="S11" i="7"/>
  <c r="T11" i="7"/>
  <c r="D12" i="7"/>
  <c r="E12" i="7"/>
  <c r="F12" i="7"/>
  <c r="G12" i="7"/>
  <c r="H12" i="7"/>
  <c r="I12" i="7"/>
  <c r="J12" i="7"/>
  <c r="K12" i="7"/>
  <c r="L12" i="7"/>
  <c r="M12" i="7"/>
  <c r="N12" i="7"/>
  <c r="O12" i="7"/>
  <c r="P12" i="7"/>
  <c r="Q12" i="7"/>
  <c r="R12" i="7"/>
  <c r="S12" i="7"/>
  <c r="T12" i="7"/>
  <c r="D13" i="7"/>
  <c r="E13" i="7"/>
  <c r="F13" i="7"/>
  <c r="G13" i="7"/>
  <c r="H13" i="7"/>
  <c r="I13" i="7"/>
  <c r="J13" i="7"/>
  <c r="K13" i="7"/>
  <c r="L13" i="7"/>
  <c r="M13" i="7"/>
  <c r="N13" i="7"/>
  <c r="O13" i="7"/>
  <c r="P13" i="7"/>
  <c r="Q13" i="7"/>
  <c r="R13" i="7"/>
  <c r="S13" i="7"/>
  <c r="T13" i="7"/>
  <c r="D14" i="7"/>
  <c r="E14" i="7"/>
  <c r="F14" i="7"/>
  <c r="G14" i="7"/>
  <c r="H14" i="7"/>
  <c r="I14" i="7"/>
  <c r="J14" i="7"/>
  <c r="K14" i="7"/>
  <c r="L14" i="7"/>
  <c r="M14" i="7"/>
  <c r="N14" i="7"/>
  <c r="O14" i="7"/>
  <c r="P14" i="7"/>
  <c r="Q14" i="7"/>
  <c r="R14" i="7"/>
  <c r="S14" i="7"/>
  <c r="T14" i="7"/>
  <c r="D15" i="7"/>
  <c r="E15" i="7"/>
  <c r="F15" i="7"/>
  <c r="G15" i="7"/>
  <c r="H15" i="7"/>
  <c r="I15" i="7"/>
  <c r="J15" i="7"/>
  <c r="K15" i="7"/>
  <c r="L15" i="7"/>
  <c r="M15" i="7"/>
  <c r="N15" i="7"/>
  <c r="O15" i="7"/>
  <c r="P15" i="7"/>
  <c r="Q15" i="7"/>
  <c r="R15" i="7"/>
  <c r="S15" i="7"/>
  <c r="T15" i="7"/>
  <c r="D16" i="7"/>
  <c r="E16" i="7"/>
  <c r="F16" i="7"/>
  <c r="G16" i="7"/>
  <c r="H16" i="7"/>
  <c r="I16" i="7"/>
  <c r="J16" i="7"/>
  <c r="K16" i="7"/>
  <c r="L16" i="7"/>
  <c r="M16" i="7"/>
  <c r="N16" i="7"/>
  <c r="O16" i="7"/>
  <c r="P16" i="7"/>
  <c r="Q16" i="7"/>
  <c r="R16" i="7"/>
  <c r="S16" i="7"/>
  <c r="T16" i="7"/>
  <c r="D17" i="7"/>
  <c r="E17" i="7"/>
  <c r="F17" i="7"/>
  <c r="G17" i="7"/>
  <c r="H17" i="7"/>
  <c r="I17" i="7"/>
  <c r="J17" i="7"/>
  <c r="K17" i="7"/>
  <c r="L17" i="7"/>
  <c r="M17" i="7"/>
  <c r="N17" i="7"/>
  <c r="O17" i="7"/>
  <c r="P17" i="7"/>
  <c r="Q17" i="7"/>
  <c r="R17" i="7"/>
  <c r="S17" i="7"/>
  <c r="T17" i="7"/>
  <c r="D18" i="7"/>
  <c r="E18" i="7"/>
  <c r="E20" i="7" s="1"/>
  <c r="F18" i="7"/>
  <c r="G18" i="7"/>
  <c r="H18" i="7"/>
  <c r="I18" i="7"/>
  <c r="J18" i="7"/>
  <c r="K18" i="7"/>
  <c r="K20" i="7" s="1"/>
  <c r="L18" i="7"/>
  <c r="L20" i="7" s="1"/>
  <c r="M18" i="7"/>
  <c r="M20" i="7" s="1"/>
  <c r="N18" i="7"/>
  <c r="O18" i="7"/>
  <c r="P18" i="7"/>
  <c r="P20" i="7" s="1"/>
  <c r="Q18" i="7"/>
  <c r="R18" i="7"/>
  <c r="S18" i="7"/>
  <c r="S20" i="7" s="1"/>
  <c r="T18" i="7"/>
  <c r="D20" i="7"/>
  <c r="F20" i="7"/>
  <c r="J20" i="7"/>
  <c r="R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U22" i="6"/>
  <c r="IT22" i="6"/>
  <c r="IS22" i="6"/>
  <c r="IR22" i="6"/>
  <c r="IQ22" i="6"/>
  <c r="IP22" i="6"/>
  <c r="IO22" i="6"/>
  <c r="IN22" i="6"/>
  <c r="IM22" i="6"/>
  <c r="IL22" i="6"/>
  <c r="IK22" i="6"/>
  <c r="IJ22" i="6"/>
  <c r="II22" i="6"/>
  <c r="IH22" i="6"/>
  <c r="IG22" i="6"/>
  <c r="IF22" i="6"/>
  <c r="IE22" i="6"/>
  <c r="ID22" i="6"/>
  <c r="IC22" i="6"/>
  <c r="IB22" i="6"/>
  <c r="IA22" i="6"/>
  <c r="HZ22" i="6"/>
  <c r="HY22" i="6"/>
  <c r="HX22" i="6"/>
  <c r="HW22" i="6"/>
  <c r="HV22" i="6"/>
  <c r="HU22" i="6"/>
  <c r="HT22" i="6"/>
  <c r="HS22" i="6"/>
  <c r="HR22" i="6"/>
  <c r="HQ22" i="6"/>
  <c r="HP22" i="6"/>
  <c r="HO22" i="6"/>
  <c r="HN22" i="6"/>
  <c r="HM22" i="6"/>
  <c r="HL22" i="6"/>
  <c r="HK22" i="6"/>
  <c r="HJ22" i="6"/>
  <c r="HI22" i="6"/>
  <c r="HH22" i="6"/>
  <c r="HG22" i="6"/>
  <c r="HF22" i="6"/>
  <c r="HE22" i="6"/>
  <c r="HD22" i="6"/>
  <c r="HC22" i="6"/>
  <c r="HB22" i="6"/>
  <c r="HA22" i="6"/>
  <c r="GZ22" i="6"/>
  <c r="GY22" i="6"/>
  <c r="GX22" i="6"/>
  <c r="GW22" i="6"/>
  <c r="GV22" i="6"/>
  <c r="GU22" i="6"/>
  <c r="GT22" i="6"/>
  <c r="GS22" i="6"/>
  <c r="GR22" i="6"/>
  <c r="GQ22" i="6"/>
  <c r="GP22" i="6"/>
  <c r="GO22" i="6"/>
  <c r="GN22" i="6"/>
  <c r="GM22" i="6"/>
  <c r="GL22" i="6"/>
  <c r="GK22" i="6"/>
  <c r="GJ22" i="6"/>
  <c r="GI22" i="6"/>
  <c r="GH22" i="6"/>
  <c r="GG22" i="6"/>
  <c r="GF22" i="6"/>
  <c r="GE22" i="6"/>
  <c r="GD22" i="6"/>
  <c r="GC22" i="6"/>
  <c r="GB22" i="6"/>
  <c r="GA22" i="6"/>
  <c r="FZ22" i="6"/>
  <c r="FY22" i="6"/>
  <c r="FX22" i="6"/>
  <c r="FW22" i="6"/>
  <c r="FV22" i="6"/>
  <c r="FU22" i="6"/>
  <c r="FT22" i="6"/>
  <c r="FS22" i="6"/>
  <c r="FR22" i="6"/>
  <c r="FQ22" i="6"/>
  <c r="FP22" i="6"/>
  <c r="FO22" i="6"/>
  <c r="FN22" i="6"/>
  <c r="FM22" i="6"/>
  <c r="FL22" i="6"/>
  <c r="FK22" i="6"/>
  <c r="FJ22" i="6"/>
  <c r="FI22" i="6"/>
  <c r="FH22" i="6"/>
  <c r="FG22" i="6"/>
  <c r="FF22" i="6"/>
  <c r="FE22" i="6"/>
  <c r="FD22" i="6"/>
  <c r="FC22" i="6"/>
  <c r="FB22" i="6"/>
  <c r="FA22" i="6"/>
  <c r="EZ22" i="6"/>
  <c r="EY22" i="6"/>
  <c r="EX22" i="6"/>
  <c r="EW22" i="6"/>
  <c r="EV22" i="6"/>
  <c r="EU22" i="6"/>
  <c r="ET22" i="6"/>
  <c r="ES22" i="6"/>
  <c r="ER22" i="6"/>
  <c r="EQ22" i="6"/>
  <c r="EP22" i="6"/>
  <c r="EO22" i="6"/>
  <c r="EN22" i="6"/>
  <c r="EM22" i="6"/>
  <c r="EL22" i="6"/>
  <c r="EK22" i="6"/>
  <c r="EJ22" i="6"/>
  <c r="EI22" i="6"/>
  <c r="EH22" i="6"/>
  <c r="EG22" i="6"/>
  <c r="EF22" i="6"/>
  <c r="EE22" i="6"/>
  <c r="ED22" i="6"/>
  <c r="EC22" i="6"/>
  <c r="EB22" i="6"/>
  <c r="EA22" i="6"/>
  <c r="DZ22" i="6"/>
  <c r="DY22" i="6"/>
  <c r="DX22" i="6"/>
  <c r="DW22" i="6"/>
  <c r="DV22" i="6"/>
  <c r="DU22" i="6"/>
  <c r="DT22" i="6"/>
  <c r="DS22" i="6"/>
  <c r="DR22" i="6"/>
  <c r="DQ22" i="6"/>
  <c r="DP22" i="6"/>
  <c r="DO22" i="6"/>
  <c r="DN22" i="6"/>
  <c r="DM22" i="6"/>
  <c r="DL22" i="6"/>
  <c r="DK22" i="6"/>
  <c r="DJ22" i="6"/>
  <c r="DI22" i="6"/>
  <c r="DH22" i="6"/>
  <c r="DG22" i="6"/>
  <c r="DF22" i="6"/>
  <c r="DE22" i="6"/>
  <c r="DD22" i="6"/>
  <c r="DC22" i="6"/>
  <c r="DB22" i="6"/>
  <c r="DA22" i="6"/>
  <c r="CZ22" i="6"/>
  <c r="CY22" i="6"/>
  <c r="CX22" i="6"/>
  <c r="CW22" i="6"/>
  <c r="CV22" i="6"/>
  <c r="CU22" i="6"/>
  <c r="CT22" i="6"/>
  <c r="CS22" i="6"/>
  <c r="CR22" i="6"/>
  <c r="CQ22" i="6"/>
  <c r="CP22" i="6"/>
  <c r="CO22" i="6"/>
  <c r="CN22" i="6"/>
  <c r="CM22" i="6"/>
  <c r="CL22" i="6"/>
  <c r="CK22" i="6"/>
  <c r="CJ22" i="6"/>
  <c r="CI22" i="6"/>
  <c r="CH22" i="6"/>
  <c r="CG22" i="6"/>
  <c r="CF22" i="6"/>
  <c r="CE22" i="6"/>
  <c r="CD22" i="6"/>
  <c r="CC22" i="6"/>
  <c r="CB22" i="6"/>
  <c r="CA22" i="6"/>
  <c r="BZ22" i="6"/>
  <c r="BY22" i="6"/>
  <c r="BX22" i="6"/>
  <c r="BW22" i="6"/>
  <c r="BV22" i="6"/>
  <c r="BU22" i="6"/>
  <c r="BT22" i="6"/>
  <c r="BS22" i="6"/>
  <c r="BR22" i="6"/>
  <c r="BQ22" i="6"/>
  <c r="BP22" i="6"/>
  <c r="BO22" i="6"/>
  <c r="BN22" i="6"/>
  <c r="BM22" i="6"/>
  <c r="BL22" i="6"/>
  <c r="BK22" i="6"/>
  <c r="BJ22" i="6"/>
  <c r="BI22" i="6"/>
  <c r="BH22" i="6"/>
  <c r="BG22" i="6"/>
  <c r="BF22" i="6"/>
  <c r="BE22" i="6"/>
  <c r="BD22" i="6"/>
  <c r="BC22" i="6"/>
  <c r="BB22" i="6"/>
  <c r="BA22" i="6"/>
  <c r="AZ22"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17" i="6"/>
  <c r="S17" i="6"/>
  <c r="R17" i="6"/>
  <c r="Q17" i="6"/>
  <c r="P17" i="6"/>
  <c r="O17" i="6"/>
  <c r="N17" i="6"/>
  <c r="M17" i="6"/>
  <c r="L17" i="6"/>
  <c r="K17" i="6"/>
  <c r="J17" i="6"/>
  <c r="I17" i="6"/>
  <c r="H17" i="6"/>
  <c r="G17" i="6"/>
  <c r="F17" i="6"/>
  <c r="E17" i="6"/>
  <c r="T15" i="6"/>
  <c r="S15" i="6"/>
  <c r="R15" i="6"/>
  <c r="Q15" i="6"/>
  <c r="P15" i="6"/>
  <c r="O15" i="6"/>
  <c r="N15" i="6"/>
  <c r="M15" i="6"/>
  <c r="L15" i="6"/>
  <c r="K15" i="6"/>
  <c r="J15" i="6"/>
  <c r="I15" i="6"/>
  <c r="H15" i="6"/>
  <c r="G15" i="6"/>
  <c r="F15" i="6"/>
  <c r="E15" i="6"/>
  <c r="D15" i="6" s="1"/>
  <c r="T14" i="6"/>
  <c r="S14" i="6"/>
  <c r="R14" i="6"/>
  <c r="Q14" i="6"/>
  <c r="P14" i="6"/>
  <c r="O14" i="6"/>
  <c r="N14" i="6"/>
  <c r="M14" i="6"/>
  <c r="L14" i="6"/>
  <c r="K14" i="6"/>
  <c r="J14" i="6"/>
  <c r="I14" i="6"/>
  <c r="H14" i="6"/>
  <c r="G14" i="6"/>
  <c r="F14" i="6"/>
  <c r="E14" i="6"/>
  <c r="T13" i="6"/>
  <c r="S13" i="6"/>
  <c r="R13" i="6"/>
  <c r="Q13" i="6"/>
  <c r="P13" i="6"/>
  <c r="O13" i="6"/>
  <c r="N13" i="6"/>
  <c r="M13" i="6"/>
  <c r="L13" i="6"/>
  <c r="K13" i="6"/>
  <c r="J13" i="6"/>
  <c r="I13" i="6"/>
  <c r="H13" i="6"/>
  <c r="G13" i="6"/>
  <c r="F13" i="6"/>
  <c r="E13" i="6"/>
  <c r="T12" i="6"/>
  <c r="S12" i="6"/>
  <c r="R12" i="6"/>
  <c r="Q12" i="6"/>
  <c r="P12" i="6"/>
  <c r="O12" i="6"/>
  <c r="N12" i="6"/>
  <c r="M12" i="6"/>
  <c r="L12" i="6"/>
  <c r="K12" i="6"/>
  <c r="J12" i="6"/>
  <c r="I12" i="6"/>
  <c r="H12" i="6"/>
  <c r="G12" i="6"/>
  <c r="F12" i="6"/>
  <c r="E12" i="6"/>
  <c r="T11" i="6"/>
  <c r="S11" i="6"/>
  <c r="R11" i="6"/>
  <c r="Q11" i="6"/>
  <c r="P11" i="6"/>
  <c r="O11" i="6"/>
  <c r="N11" i="6"/>
  <c r="M11" i="6"/>
  <c r="L11" i="6"/>
  <c r="K11" i="6"/>
  <c r="J11" i="6"/>
  <c r="I11" i="6"/>
  <c r="H11" i="6"/>
  <c r="G11" i="6"/>
  <c r="F11" i="6"/>
  <c r="E11" i="6"/>
  <c r="T10" i="6"/>
  <c r="S10" i="6"/>
  <c r="R10" i="6"/>
  <c r="Q10" i="6"/>
  <c r="P10" i="6"/>
  <c r="O10" i="6"/>
  <c r="N10" i="6"/>
  <c r="M10" i="6"/>
  <c r="L10" i="6"/>
  <c r="K10" i="6"/>
  <c r="J10" i="6"/>
  <c r="I10" i="6"/>
  <c r="H10" i="6"/>
  <c r="G10" i="6"/>
  <c r="F10" i="6"/>
  <c r="E10" i="6"/>
  <c r="T9" i="6"/>
  <c r="S9" i="6"/>
  <c r="R9" i="6"/>
  <c r="Q9" i="6"/>
  <c r="P9" i="6"/>
  <c r="O9" i="6"/>
  <c r="N9" i="6"/>
  <c r="M9" i="6"/>
  <c r="L9" i="6"/>
  <c r="K9" i="6"/>
  <c r="J9" i="6"/>
  <c r="I9" i="6"/>
  <c r="H9" i="6"/>
  <c r="G9" i="6"/>
  <c r="F9" i="6"/>
  <c r="E9" i="6"/>
  <c r="T8" i="6"/>
  <c r="S8" i="6"/>
  <c r="R8" i="6"/>
  <c r="Q8" i="6"/>
  <c r="P8" i="6"/>
  <c r="O8" i="6"/>
  <c r="N8" i="6"/>
  <c r="M8" i="6"/>
  <c r="L8" i="6"/>
  <c r="K8" i="6"/>
  <c r="J8" i="6"/>
  <c r="I8" i="6"/>
  <c r="H8" i="6"/>
  <c r="G8" i="6"/>
  <c r="F8" i="6"/>
  <c r="E8" i="6"/>
  <c r="T7" i="6"/>
  <c r="S7" i="6"/>
  <c r="R7" i="6"/>
  <c r="Q7" i="6"/>
  <c r="P7" i="6"/>
  <c r="O7" i="6"/>
  <c r="N7" i="6"/>
  <c r="M7" i="6"/>
  <c r="L7" i="6"/>
  <c r="K7" i="6"/>
  <c r="J7" i="6"/>
  <c r="I7" i="6"/>
  <c r="H7" i="6"/>
  <c r="G7" i="6"/>
  <c r="F7" i="6"/>
  <c r="E7" i="6"/>
  <c r="D7" i="6" s="1"/>
  <c r="T6" i="6"/>
  <c r="S6" i="6"/>
  <c r="R6" i="6"/>
  <c r="Q6" i="6"/>
  <c r="P6" i="6"/>
  <c r="O6" i="6"/>
  <c r="N6" i="6"/>
  <c r="M6" i="6"/>
  <c r="L6" i="6"/>
  <c r="K6" i="6"/>
  <c r="J6" i="6"/>
  <c r="I6" i="6"/>
  <c r="H6" i="6"/>
  <c r="G6" i="6"/>
  <c r="F6" i="6"/>
  <c r="E6" i="6"/>
  <c r="P20" i="5"/>
  <c r="L20" i="5"/>
  <c r="H20" i="5"/>
  <c r="D20" i="5"/>
  <c r="V18" i="5"/>
  <c r="V20" i="5" s="1"/>
  <c r="U18" i="5"/>
  <c r="U20" i="5" s="1"/>
  <c r="T18" i="5"/>
  <c r="T20" i="5" s="1"/>
  <c r="S18" i="5"/>
  <c r="R18" i="5"/>
  <c r="Q18" i="5"/>
  <c r="P18" i="5"/>
  <c r="O18" i="5"/>
  <c r="N18" i="5"/>
  <c r="M18" i="5"/>
  <c r="M20" i="5" s="1"/>
  <c r="L18" i="5"/>
  <c r="K18" i="5"/>
  <c r="K20" i="5" s="1"/>
  <c r="J18" i="5"/>
  <c r="J20" i="5" s="1"/>
  <c r="I18" i="5"/>
  <c r="H18" i="5"/>
  <c r="G18" i="5"/>
  <c r="F18" i="5"/>
  <c r="F20" i="5" s="1"/>
  <c r="E18" i="5"/>
  <c r="E20" i="5" s="1"/>
  <c r="D18" i="5"/>
  <c r="V17" i="5"/>
  <c r="U17" i="5"/>
  <c r="T17" i="5"/>
  <c r="S17" i="5"/>
  <c r="R17" i="5"/>
  <c r="Q17" i="5"/>
  <c r="P17" i="5"/>
  <c r="O17" i="5"/>
  <c r="N17" i="5"/>
  <c r="M17" i="5"/>
  <c r="L17" i="5"/>
  <c r="K17" i="5"/>
  <c r="J17" i="5"/>
  <c r="I17" i="5"/>
  <c r="H17" i="5"/>
  <c r="G17" i="5"/>
  <c r="F17" i="5"/>
  <c r="E17" i="5"/>
  <c r="D17" i="5"/>
  <c r="V16" i="5"/>
  <c r="U16" i="5"/>
  <c r="T16" i="5"/>
  <c r="S16" i="5"/>
  <c r="R16" i="5"/>
  <c r="Q16" i="5"/>
  <c r="P16" i="5"/>
  <c r="O16" i="5"/>
  <c r="N16" i="5"/>
  <c r="M16" i="5"/>
  <c r="L16" i="5"/>
  <c r="K16" i="5"/>
  <c r="J16" i="5"/>
  <c r="I16" i="5"/>
  <c r="H16" i="5"/>
  <c r="G16" i="5"/>
  <c r="F16" i="5"/>
  <c r="E16" i="5"/>
  <c r="D16" i="5"/>
  <c r="V15" i="5"/>
  <c r="U15" i="5"/>
  <c r="T15" i="5"/>
  <c r="S15" i="5"/>
  <c r="R15" i="5"/>
  <c r="Q15" i="5"/>
  <c r="P15" i="5"/>
  <c r="O15" i="5"/>
  <c r="N15" i="5"/>
  <c r="M15" i="5"/>
  <c r="L15" i="5"/>
  <c r="K15" i="5"/>
  <c r="J15" i="5"/>
  <c r="I15" i="5"/>
  <c r="H15" i="5"/>
  <c r="G15" i="5"/>
  <c r="F15" i="5"/>
  <c r="E15" i="5"/>
  <c r="D15" i="5"/>
  <c r="V14" i="5"/>
  <c r="U14" i="5"/>
  <c r="T14" i="5"/>
  <c r="S14" i="5"/>
  <c r="R14" i="5"/>
  <c r="Q14" i="5"/>
  <c r="P14" i="5"/>
  <c r="O14" i="5"/>
  <c r="N14" i="5"/>
  <c r="M14" i="5"/>
  <c r="L14" i="5"/>
  <c r="K14" i="5"/>
  <c r="J14" i="5"/>
  <c r="I14" i="5"/>
  <c r="H14" i="5"/>
  <c r="G14" i="5"/>
  <c r="F14" i="5"/>
  <c r="E14" i="5"/>
  <c r="D14" i="5"/>
  <c r="V13" i="5"/>
  <c r="U13" i="5"/>
  <c r="T13" i="5"/>
  <c r="S13" i="5"/>
  <c r="R13" i="5"/>
  <c r="Q13" i="5"/>
  <c r="P13" i="5"/>
  <c r="O13" i="5"/>
  <c r="N13" i="5"/>
  <c r="M13" i="5"/>
  <c r="L13" i="5"/>
  <c r="K13" i="5"/>
  <c r="J13" i="5"/>
  <c r="I13" i="5"/>
  <c r="H13" i="5"/>
  <c r="G13" i="5"/>
  <c r="F13" i="5"/>
  <c r="E13" i="5"/>
  <c r="D13" i="5"/>
  <c r="V12" i="5"/>
  <c r="U12" i="5"/>
  <c r="T12" i="5"/>
  <c r="S12" i="5"/>
  <c r="R12" i="5"/>
  <c r="Q12" i="5"/>
  <c r="P12" i="5"/>
  <c r="O12" i="5"/>
  <c r="N12" i="5"/>
  <c r="M12" i="5"/>
  <c r="L12" i="5"/>
  <c r="K12" i="5"/>
  <c r="J12" i="5"/>
  <c r="I12" i="5"/>
  <c r="H12" i="5"/>
  <c r="G12" i="5"/>
  <c r="F12" i="5"/>
  <c r="E12" i="5"/>
  <c r="D12" i="5"/>
  <c r="V11" i="5"/>
  <c r="U11" i="5"/>
  <c r="T11" i="5"/>
  <c r="S11" i="5"/>
  <c r="R11" i="5"/>
  <c r="Q11" i="5"/>
  <c r="P11" i="5"/>
  <c r="O11" i="5"/>
  <c r="N11" i="5"/>
  <c r="M11" i="5"/>
  <c r="L11" i="5"/>
  <c r="K11" i="5"/>
  <c r="J11" i="5"/>
  <c r="I11" i="5"/>
  <c r="H11" i="5"/>
  <c r="G11" i="5"/>
  <c r="F11" i="5"/>
  <c r="E11" i="5"/>
  <c r="D11" i="5"/>
  <c r="V10" i="5"/>
  <c r="U10" i="5"/>
  <c r="T10" i="5"/>
  <c r="S10" i="5"/>
  <c r="R10" i="5"/>
  <c r="Q10" i="5"/>
  <c r="P10" i="5"/>
  <c r="O10" i="5"/>
  <c r="N10" i="5"/>
  <c r="M10" i="5"/>
  <c r="L10" i="5"/>
  <c r="K10" i="5"/>
  <c r="J10" i="5"/>
  <c r="I10" i="5"/>
  <c r="H10" i="5"/>
  <c r="G10" i="5"/>
  <c r="F10" i="5"/>
  <c r="E10" i="5"/>
  <c r="D10" i="5"/>
  <c r="V9" i="5"/>
  <c r="U9" i="5"/>
  <c r="T9" i="5"/>
  <c r="S9" i="5"/>
  <c r="R9" i="5"/>
  <c r="Q9" i="5"/>
  <c r="P9" i="5"/>
  <c r="O9" i="5"/>
  <c r="N9" i="5"/>
  <c r="M9" i="5"/>
  <c r="L9" i="5"/>
  <c r="K9" i="5"/>
  <c r="J9" i="5"/>
  <c r="I9" i="5"/>
  <c r="H9" i="5"/>
  <c r="G9" i="5"/>
  <c r="F9" i="5"/>
  <c r="E9" i="5"/>
  <c r="D9" i="5"/>
  <c r="V8" i="5"/>
  <c r="U8" i="5"/>
  <c r="T8" i="5"/>
  <c r="S8" i="5"/>
  <c r="R8" i="5"/>
  <c r="Q8" i="5"/>
  <c r="P8" i="5"/>
  <c r="O8" i="5"/>
  <c r="N8" i="5"/>
  <c r="M8" i="5"/>
  <c r="L8" i="5"/>
  <c r="K8" i="5"/>
  <c r="J8" i="5"/>
  <c r="I8" i="5"/>
  <c r="H8" i="5"/>
  <c r="G8" i="5"/>
  <c r="F8" i="5"/>
  <c r="E8" i="5"/>
  <c r="D8" i="5"/>
  <c r="V7" i="5"/>
  <c r="U7" i="5"/>
  <c r="T7" i="5"/>
  <c r="S7" i="5"/>
  <c r="R7" i="5"/>
  <c r="Q7" i="5"/>
  <c r="P7" i="5"/>
  <c r="O7" i="5"/>
  <c r="N7" i="5"/>
  <c r="M7" i="5"/>
  <c r="L7" i="5"/>
  <c r="K7" i="5"/>
  <c r="J7" i="5"/>
  <c r="I7" i="5"/>
  <c r="H7" i="5"/>
  <c r="G7" i="5"/>
  <c r="F7" i="5"/>
  <c r="E7" i="5"/>
  <c r="D7" i="5"/>
  <c r="V6" i="5"/>
  <c r="U6" i="5"/>
  <c r="T6" i="5"/>
  <c r="S6" i="5"/>
  <c r="R6" i="5"/>
  <c r="Q6" i="5"/>
  <c r="P6" i="5"/>
  <c r="O6" i="5"/>
  <c r="N6" i="5"/>
  <c r="M6" i="5"/>
  <c r="L6" i="5"/>
  <c r="K6" i="5"/>
  <c r="J6" i="5"/>
  <c r="I6" i="5"/>
  <c r="H6" i="5"/>
  <c r="G6" i="5"/>
  <c r="F6" i="5"/>
  <c r="E6" i="5"/>
  <c r="D6" i="5"/>
  <c r="D6" i="6" l="1"/>
  <c r="I16" i="6"/>
  <c r="I18" i="6" s="1"/>
  <c r="I20" i="6" s="1"/>
  <c r="M16" i="6"/>
  <c r="M18" i="6" s="1"/>
  <c r="M20" i="6" s="1"/>
  <c r="M22" i="6" s="1"/>
  <c r="Q16" i="6"/>
  <c r="Q18" i="6" s="1"/>
  <c r="Q20" i="6" s="1"/>
  <c r="D11" i="6"/>
  <c r="D17" i="6"/>
  <c r="F16" i="6"/>
  <c r="F18" i="6" s="1"/>
  <c r="F20" i="6" s="1"/>
  <c r="F22" i="6" s="1"/>
  <c r="J16" i="6"/>
  <c r="J18" i="6" s="1"/>
  <c r="N16" i="6"/>
  <c r="N18" i="6" s="1"/>
  <c r="R16" i="6"/>
  <c r="R18" i="6" s="1"/>
  <c r="R20" i="6" s="1"/>
  <c r="R22" i="6" s="1"/>
  <c r="D8" i="6"/>
  <c r="D10" i="6"/>
  <c r="G16" i="6"/>
  <c r="G18" i="6" s="1"/>
  <c r="G20" i="6" s="1"/>
  <c r="K16" i="6"/>
  <c r="K18" i="6" s="1"/>
  <c r="K20" i="6" s="1"/>
  <c r="K22" i="6" s="1"/>
  <c r="O16" i="6"/>
  <c r="O18" i="6" s="1"/>
  <c r="S16" i="6"/>
  <c r="S18" i="6" s="1"/>
  <c r="S20" i="6" s="1"/>
  <c r="S22" i="6" s="1"/>
  <c r="D9" i="6"/>
  <c r="D12" i="6"/>
  <c r="D14" i="6"/>
  <c r="H16" i="6"/>
  <c r="H18" i="6" s="1"/>
  <c r="H20" i="6" s="1"/>
  <c r="L16" i="6"/>
  <c r="L18" i="6" s="1"/>
  <c r="P16" i="6"/>
  <c r="P18" i="6" s="1"/>
  <c r="T16" i="6"/>
  <c r="T18" i="6" s="1"/>
  <c r="T20" i="6" s="1"/>
  <c r="T22" i="6" s="1"/>
  <c r="D13" i="6"/>
  <c r="N20" i="6"/>
  <c r="O20" i="6"/>
  <c r="L20" i="6"/>
  <c r="L22" i="6" s="1"/>
  <c r="P20" i="6"/>
  <c r="P22" i="6" s="1"/>
  <c r="E16" i="6"/>
  <c r="E18" i="6" s="1"/>
  <c r="D16" i="6" l="1"/>
  <c r="D18" i="6" s="1"/>
  <c r="D20" i="6" s="1"/>
  <c r="D22" i="6" s="1"/>
  <c r="J20" i="6"/>
  <c r="J22" i="6" s="1"/>
  <c r="E20" i="6"/>
  <c r="E22" i="6" s="1"/>
  <c r="K19" i="6" l="1"/>
  <c r="P19" i="6"/>
  <c r="M19" i="6"/>
  <c r="S19" i="6"/>
  <c r="H19" i="6"/>
  <c r="N19" i="6"/>
  <c r="Q19" i="6"/>
  <c r="J19" i="6"/>
  <c r="E19" i="6"/>
  <c r="T19" i="6"/>
  <c r="O19" i="6"/>
  <c r="F19" i="6"/>
  <c r="I19" i="6"/>
  <c r="R19" i="6"/>
  <c r="G19" i="6"/>
  <c r="L19" i="6"/>
  <c r="V41" i="4" l="1"/>
  <c r="U41" i="4"/>
  <c r="T41" i="4"/>
  <c r="S41" i="4"/>
  <c r="R41" i="4"/>
  <c r="Q41" i="4"/>
  <c r="P41" i="4"/>
  <c r="O41" i="4"/>
  <c r="N41" i="4"/>
  <c r="M41" i="4"/>
  <c r="L41" i="4"/>
  <c r="K41" i="4"/>
  <c r="J41" i="4"/>
  <c r="I41" i="4"/>
  <c r="H41" i="4"/>
  <c r="G41" i="4"/>
  <c r="F41" i="4"/>
  <c r="E41" i="4"/>
  <c r="D41" i="4"/>
  <c r="W40" i="4"/>
  <c r="V18" i="4"/>
  <c r="V20" i="4" s="1"/>
  <c r="V22" i="4" s="1"/>
  <c r="U18" i="4"/>
  <c r="U20" i="4" s="1"/>
  <c r="U22" i="4" s="1"/>
  <c r="T18" i="4"/>
  <c r="S18" i="4"/>
  <c r="S20" i="4" s="1"/>
  <c r="R18" i="4"/>
  <c r="R20" i="4" s="1"/>
  <c r="Q18" i="4"/>
  <c r="P18" i="4"/>
  <c r="O18" i="4"/>
  <c r="O20" i="4" s="1"/>
  <c r="N18" i="4"/>
  <c r="N20" i="4" s="1"/>
  <c r="M18" i="4"/>
  <c r="M20" i="4" s="1"/>
  <c r="M22" i="4" s="1"/>
  <c r="L18" i="4"/>
  <c r="K18" i="4"/>
  <c r="K20" i="4" s="1"/>
  <c r="K22" i="4" s="1"/>
  <c r="J18" i="4"/>
  <c r="J20" i="4" s="1"/>
  <c r="J22" i="4" s="1"/>
  <c r="I18" i="4"/>
  <c r="H18" i="4"/>
  <c r="G18" i="4"/>
  <c r="G20" i="4" s="1"/>
  <c r="F18" i="4"/>
  <c r="F20" i="4" s="1"/>
  <c r="F22" i="4" s="1"/>
  <c r="E18" i="4"/>
  <c r="E20" i="4" s="1"/>
  <c r="E22" i="4" s="1"/>
  <c r="D18" i="4"/>
  <c r="V17" i="4"/>
  <c r="U17" i="4"/>
  <c r="T17" i="4"/>
  <c r="S17" i="4"/>
  <c r="R17" i="4"/>
  <c r="Q17" i="4"/>
  <c r="P17" i="4"/>
  <c r="O17" i="4"/>
  <c r="N17" i="4"/>
  <c r="M17" i="4"/>
  <c r="L17" i="4"/>
  <c r="K17" i="4"/>
  <c r="J17" i="4"/>
  <c r="I17" i="4"/>
  <c r="H17" i="4"/>
  <c r="G17" i="4"/>
  <c r="F17" i="4"/>
  <c r="E17" i="4"/>
  <c r="D17" i="4"/>
  <c r="V16" i="4"/>
  <c r="U16" i="4"/>
  <c r="T16" i="4"/>
  <c r="S16" i="4"/>
  <c r="R16" i="4"/>
  <c r="Q16" i="4"/>
  <c r="P16" i="4"/>
  <c r="O16" i="4"/>
  <c r="N16" i="4"/>
  <c r="M16" i="4"/>
  <c r="L16" i="4"/>
  <c r="K16" i="4"/>
  <c r="J16" i="4"/>
  <c r="I16" i="4"/>
  <c r="H16" i="4"/>
  <c r="G16" i="4"/>
  <c r="F16" i="4"/>
  <c r="E16" i="4"/>
  <c r="D16" i="4"/>
  <c r="V15" i="4"/>
  <c r="U15" i="4"/>
  <c r="T15" i="4"/>
  <c r="S15" i="4"/>
  <c r="R15" i="4"/>
  <c r="Q15" i="4"/>
  <c r="P15" i="4"/>
  <c r="O15" i="4"/>
  <c r="N15" i="4"/>
  <c r="M15" i="4"/>
  <c r="L15" i="4"/>
  <c r="K15" i="4"/>
  <c r="J15" i="4"/>
  <c r="I15" i="4"/>
  <c r="H15" i="4"/>
  <c r="G15" i="4"/>
  <c r="F15" i="4"/>
  <c r="E15" i="4"/>
  <c r="D15" i="4"/>
  <c r="V14" i="4"/>
  <c r="U14" i="4"/>
  <c r="T14" i="4"/>
  <c r="S14" i="4"/>
  <c r="R14" i="4"/>
  <c r="Q14" i="4"/>
  <c r="P14" i="4"/>
  <c r="O14" i="4"/>
  <c r="N14" i="4"/>
  <c r="M14" i="4"/>
  <c r="L14" i="4"/>
  <c r="K14" i="4"/>
  <c r="J14" i="4"/>
  <c r="I14" i="4"/>
  <c r="H14" i="4"/>
  <c r="G14" i="4"/>
  <c r="F14" i="4"/>
  <c r="E14" i="4"/>
  <c r="D14" i="4"/>
  <c r="V13" i="4"/>
  <c r="U13" i="4"/>
  <c r="T13" i="4"/>
  <c r="S13" i="4"/>
  <c r="R13" i="4"/>
  <c r="Q13" i="4"/>
  <c r="P13" i="4"/>
  <c r="O13" i="4"/>
  <c r="N13" i="4"/>
  <c r="M13" i="4"/>
  <c r="L13" i="4"/>
  <c r="K13" i="4"/>
  <c r="J13" i="4"/>
  <c r="I13" i="4"/>
  <c r="H13" i="4"/>
  <c r="G13" i="4"/>
  <c r="F13" i="4"/>
  <c r="E13" i="4"/>
  <c r="D13" i="4"/>
  <c r="V12" i="4"/>
  <c r="U12" i="4"/>
  <c r="T12" i="4"/>
  <c r="S12" i="4"/>
  <c r="R12" i="4"/>
  <c r="Q12" i="4"/>
  <c r="P12" i="4"/>
  <c r="O12" i="4"/>
  <c r="N12" i="4"/>
  <c r="M12" i="4"/>
  <c r="L12" i="4"/>
  <c r="K12" i="4"/>
  <c r="J12" i="4"/>
  <c r="I12" i="4"/>
  <c r="H12" i="4"/>
  <c r="G12" i="4"/>
  <c r="F12" i="4"/>
  <c r="E12" i="4"/>
  <c r="D12" i="4"/>
  <c r="V11" i="4"/>
  <c r="U11" i="4"/>
  <c r="T11" i="4"/>
  <c r="S11" i="4"/>
  <c r="R11" i="4"/>
  <c r="Q11" i="4"/>
  <c r="P11" i="4"/>
  <c r="O11" i="4"/>
  <c r="N11" i="4"/>
  <c r="M11" i="4"/>
  <c r="L11" i="4"/>
  <c r="K11" i="4"/>
  <c r="J11" i="4"/>
  <c r="I11" i="4"/>
  <c r="H11" i="4"/>
  <c r="G11" i="4"/>
  <c r="F11" i="4"/>
  <c r="E11" i="4"/>
  <c r="D11" i="4"/>
  <c r="V10" i="4"/>
  <c r="U10" i="4"/>
  <c r="T10" i="4"/>
  <c r="S10" i="4"/>
  <c r="R10" i="4"/>
  <c r="Q10" i="4"/>
  <c r="P10" i="4"/>
  <c r="O10" i="4"/>
  <c r="N10" i="4"/>
  <c r="M10" i="4"/>
  <c r="L10" i="4"/>
  <c r="K10" i="4"/>
  <c r="J10" i="4"/>
  <c r="I10" i="4"/>
  <c r="H10" i="4"/>
  <c r="G10" i="4"/>
  <c r="F10" i="4"/>
  <c r="E10" i="4"/>
  <c r="D10" i="4"/>
  <c r="V9" i="4"/>
  <c r="U9" i="4"/>
  <c r="T9" i="4"/>
  <c r="S9" i="4"/>
  <c r="R9" i="4"/>
  <c r="Q9" i="4"/>
  <c r="P9" i="4"/>
  <c r="O9" i="4"/>
  <c r="N9" i="4"/>
  <c r="M9" i="4"/>
  <c r="L9" i="4"/>
  <c r="K9" i="4"/>
  <c r="J9" i="4"/>
  <c r="I9" i="4"/>
  <c r="H9" i="4"/>
  <c r="G9" i="4"/>
  <c r="F9" i="4"/>
  <c r="E9" i="4"/>
  <c r="D9" i="4"/>
  <c r="V8" i="4"/>
  <c r="U8" i="4"/>
  <c r="T8" i="4"/>
  <c r="S8" i="4"/>
  <c r="R8" i="4"/>
  <c r="Q8" i="4"/>
  <c r="P8" i="4"/>
  <c r="O8" i="4"/>
  <c r="N8" i="4"/>
  <c r="M8" i="4"/>
  <c r="L8" i="4"/>
  <c r="K8" i="4"/>
  <c r="J8" i="4"/>
  <c r="I8" i="4"/>
  <c r="H8" i="4"/>
  <c r="G8" i="4"/>
  <c r="F8" i="4"/>
  <c r="E8" i="4"/>
  <c r="D8" i="4"/>
  <c r="V7" i="4"/>
  <c r="U7" i="4"/>
  <c r="T7" i="4"/>
  <c r="S7" i="4"/>
  <c r="R7" i="4"/>
  <c r="Q7" i="4"/>
  <c r="P7" i="4"/>
  <c r="O7" i="4"/>
  <c r="N7" i="4"/>
  <c r="M7" i="4"/>
  <c r="L7" i="4"/>
  <c r="K7" i="4"/>
  <c r="J7" i="4"/>
  <c r="I7" i="4"/>
  <c r="H7" i="4"/>
  <c r="G7" i="4"/>
  <c r="F7" i="4"/>
  <c r="E7" i="4"/>
  <c r="D7" i="4"/>
  <c r="V6" i="4"/>
  <c r="U6" i="4"/>
  <c r="T6" i="4"/>
  <c r="S6" i="4"/>
  <c r="R6" i="4"/>
  <c r="Q6" i="4"/>
  <c r="P6" i="4"/>
  <c r="O6" i="4"/>
  <c r="N6" i="4"/>
  <c r="M6" i="4"/>
  <c r="L6" i="4"/>
  <c r="K6" i="4"/>
  <c r="J6" i="4"/>
  <c r="I6" i="4"/>
  <c r="H6" i="4"/>
  <c r="G6" i="4"/>
  <c r="F6" i="4"/>
  <c r="E6" i="4"/>
  <c r="D6" i="4"/>
  <c r="O19" i="4" l="1"/>
  <c r="H19" i="4"/>
  <c r="L19" i="4"/>
  <c r="P19" i="4"/>
  <c r="I19" i="4"/>
  <c r="Q19" i="4"/>
  <c r="T19" i="4"/>
  <c r="F19" i="4"/>
  <c r="N19" i="4"/>
  <c r="D20" i="4"/>
  <c r="D22" i="4" s="1"/>
  <c r="L20" i="4"/>
  <c r="L22" i="4" s="1"/>
  <c r="T20" i="4"/>
  <c r="T22" i="4" s="1"/>
  <c r="K19" i="4"/>
  <c r="S19" i="4"/>
  <c r="I20" i="4"/>
  <c r="Q20" i="4"/>
  <c r="E19" i="4"/>
  <c r="M19" i="4"/>
  <c r="U19" i="4"/>
  <c r="J19" i="4"/>
  <c r="R19" i="4"/>
  <c r="H20" i="4"/>
  <c r="H22" i="4" s="1"/>
  <c r="P20" i="4"/>
  <c r="P22" i="4" s="1"/>
  <c r="G19" i="4"/>
  <c r="Z24" i="3"/>
  <c r="Z27" i="3" s="1"/>
  <c r="V24" i="3"/>
  <c r="V27" i="3" s="1"/>
  <c r="U21" i="3"/>
  <c r="Y20" i="3"/>
  <c r="V20" i="3"/>
  <c r="Q20" i="3"/>
  <c r="AA18" i="3"/>
  <c r="AA20" i="3" s="1"/>
  <c r="X18" i="3"/>
  <c r="X20" i="3" s="1"/>
  <c r="W18" i="3"/>
  <c r="W24" i="3" s="1"/>
  <c r="W27" i="3" s="1"/>
  <c r="M18" i="3"/>
  <c r="M20" i="3" s="1"/>
  <c r="L18" i="3"/>
  <c r="L20" i="3" s="1"/>
  <c r="K18" i="3"/>
  <c r="K20" i="3" s="1"/>
  <c r="J18" i="3"/>
  <c r="J20" i="3" s="1"/>
  <c r="I18" i="3"/>
  <c r="S18" i="3" s="1"/>
  <c r="S20" i="3" s="1"/>
  <c r="H18" i="3"/>
  <c r="G18" i="3"/>
  <c r="Y24" i="3" s="1"/>
  <c r="Y27" i="3" s="1"/>
  <c r="F18" i="3"/>
  <c r="F20" i="3" s="1"/>
  <c r="E18" i="3"/>
  <c r="D18" i="3"/>
  <c r="C18" i="3"/>
  <c r="X17" i="3"/>
  <c r="Z17" i="3" s="1"/>
  <c r="W17" i="3"/>
  <c r="N17" i="3"/>
  <c r="M17" i="3"/>
  <c r="L17" i="3"/>
  <c r="K17" i="3"/>
  <c r="J17" i="3"/>
  <c r="P17" i="3" s="1"/>
  <c r="I17" i="3"/>
  <c r="H17" i="3"/>
  <c r="G17" i="3"/>
  <c r="F17" i="3"/>
  <c r="Q17" i="3" s="1"/>
  <c r="E17" i="3"/>
  <c r="D17" i="3"/>
  <c r="C17" i="3"/>
  <c r="X16" i="3"/>
  <c r="Z16" i="3" s="1"/>
  <c r="W16" i="3"/>
  <c r="N16" i="3"/>
  <c r="M16" i="3"/>
  <c r="L16" i="3"/>
  <c r="K16" i="3"/>
  <c r="J16" i="3"/>
  <c r="P16" i="3" s="1"/>
  <c r="I16" i="3"/>
  <c r="H16" i="3"/>
  <c r="R16" i="3" s="1"/>
  <c r="G16" i="3"/>
  <c r="F16" i="3"/>
  <c r="Q16" i="3" s="1"/>
  <c r="E16" i="3"/>
  <c r="D16" i="3"/>
  <c r="S16" i="3" s="1"/>
  <c r="C16" i="3"/>
  <c r="O16" i="3" s="1"/>
  <c r="Z15" i="3"/>
  <c r="X15" i="3"/>
  <c r="W15" i="3"/>
  <c r="M15" i="3"/>
  <c r="L15" i="3"/>
  <c r="K15" i="3"/>
  <c r="J15" i="3"/>
  <c r="P15" i="3" s="1"/>
  <c r="I15" i="3"/>
  <c r="H15" i="3"/>
  <c r="G15" i="3"/>
  <c r="F15" i="3"/>
  <c r="Q15" i="3" s="1"/>
  <c r="E15" i="3"/>
  <c r="D15" i="3"/>
  <c r="N15" i="3" s="1"/>
  <c r="C15" i="3"/>
  <c r="O15" i="3" s="1"/>
  <c r="X14" i="3"/>
  <c r="Z14" i="3" s="1"/>
  <c r="W14" i="3"/>
  <c r="M14" i="3"/>
  <c r="L14" i="3"/>
  <c r="K14" i="3"/>
  <c r="J14" i="3"/>
  <c r="P14" i="3" s="1"/>
  <c r="I14" i="3"/>
  <c r="H14" i="3"/>
  <c r="G14" i="3"/>
  <c r="F14" i="3"/>
  <c r="E14" i="3"/>
  <c r="O14" i="3" s="1"/>
  <c r="D14" i="3"/>
  <c r="N14" i="3" s="1"/>
  <c r="C14" i="3"/>
  <c r="X13" i="3"/>
  <c r="Z13" i="3" s="1"/>
  <c r="W13" i="3"/>
  <c r="Q13" i="3"/>
  <c r="M13" i="3"/>
  <c r="L13" i="3"/>
  <c r="K13" i="3"/>
  <c r="J13" i="3"/>
  <c r="P13" i="3" s="1"/>
  <c r="I13" i="3"/>
  <c r="R13" i="3" s="1"/>
  <c r="H13" i="3"/>
  <c r="G13" i="3"/>
  <c r="F13" i="3"/>
  <c r="E13" i="3"/>
  <c r="D13" i="3"/>
  <c r="N13" i="3" s="1"/>
  <c r="C13" i="3"/>
  <c r="X12" i="3"/>
  <c r="Z12" i="3" s="1"/>
  <c r="W12" i="3"/>
  <c r="R12" i="3"/>
  <c r="M12" i="3"/>
  <c r="L12" i="3"/>
  <c r="K12" i="3"/>
  <c r="J12" i="3"/>
  <c r="P12" i="3" s="1"/>
  <c r="I12" i="3"/>
  <c r="S12" i="3" s="1"/>
  <c r="H12" i="3"/>
  <c r="G12" i="3"/>
  <c r="F12" i="3"/>
  <c r="E12" i="3"/>
  <c r="D12" i="3"/>
  <c r="N12" i="3" s="1"/>
  <c r="U12" i="3" s="1"/>
  <c r="C12" i="3"/>
  <c r="O12" i="3" s="1"/>
  <c r="X11" i="3"/>
  <c r="Z11" i="3" s="1"/>
  <c r="W11" i="3"/>
  <c r="S11" i="3"/>
  <c r="M11" i="3"/>
  <c r="L11" i="3"/>
  <c r="K11" i="3"/>
  <c r="J11" i="3"/>
  <c r="P11" i="3" s="1"/>
  <c r="I11" i="3"/>
  <c r="H11" i="3"/>
  <c r="G11" i="3"/>
  <c r="F11" i="3"/>
  <c r="E11" i="3"/>
  <c r="D11" i="3"/>
  <c r="C11" i="3"/>
  <c r="O11" i="3" s="1"/>
  <c r="X10" i="3"/>
  <c r="Z10" i="3" s="1"/>
  <c r="W10" i="3"/>
  <c r="M10" i="3"/>
  <c r="L10" i="3"/>
  <c r="K10" i="3"/>
  <c r="J10" i="3"/>
  <c r="P10" i="3" s="1"/>
  <c r="I10" i="3"/>
  <c r="S10" i="3" s="1"/>
  <c r="H10" i="3"/>
  <c r="G10" i="3"/>
  <c r="F10" i="3"/>
  <c r="E10" i="3"/>
  <c r="O10" i="3" s="1"/>
  <c r="D10" i="3"/>
  <c r="Q10" i="3" s="1"/>
  <c r="C10" i="3"/>
  <c r="X9" i="3"/>
  <c r="Z9" i="3" s="1"/>
  <c r="W9" i="3"/>
  <c r="M9" i="3"/>
  <c r="L9" i="3"/>
  <c r="K9" i="3"/>
  <c r="J9" i="3"/>
  <c r="P9" i="3" s="1"/>
  <c r="I9" i="3"/>
  <c r="H9" i="3"/>
  <c r="G9" i="3"/>
  <c r="F9" i="3"/>
  <c r="Q9" i="3" s="1"/>
  <c r="E9" i="3"/>
  <c r="O9" i="3" s="1"/>
  <c r="D9" i="3"/>
  <c r="N9" i="3" s="1"/>
  <c r="C9" i="3"/>
  <c r="X8" i="3"/>
  <c r="Z8" i="3" s="1"/>
  <c r="W8" i="3"/>
  <c r="M8" i="3"/>
  <c r="L8" i="3"/>
  <c r="K8" i="3"/>
  <c r="J8" i="3"/>
  <c r="P8" i="3" s="1"/>
  <c r="I8" i="3"/>
  <c r="H8" i="3"/>
  <c r="R8" i="3" s="1"/>
  <c r="G8" i="3"/>
  <c r="F8" i="3"/>
  <c r="E8" i="3"/>
  <c r="D8" i="3"/>
  <c r="N8" i="3" s="1"/>
  <c r="C8" i="3"/>
  <c r="Z7" i="3"/>
  <c r="X7" i="3"/>
  <c r="W7" i="3"/>
  <c r="M7" i="3"/>
  <c r="L7" i="3"/>
  <c r="K7" i="3"/>
  <c r="J7" i="3"/>
  <c r="P7" i="3" s="1"/>
  <c r="I7" i="3"/>
  <c r="S7" i="3" s="1"/>
  <c r="H7" i="3"/>
  <c r="G7" i="3"/>
  <c r="F7" i="3"/>
  <c r="E7" i="3"/>
  <c r="D7" i="3"/>
  <c r="N7" i="3" s="1"/>
  <c r="C7" i="3"/>
  <c r="X6" i="3"/>
  <c r="Z6" i="3" s="1"/>
  <c r="W6" i="3"/>
  <c r="M6" i="3"/>
  <c r="L6" i="3"/>
  <c r="K6" i="3"/>
  <c r="J6" i="3"/>
  <c r="P6" i="3" s="1"/>
  <c r="I6" i="3"/>
  <c r="H6" i="3"/>
  <c r="G6" i="3"/>
  <c r="F6" i="3"/>
  <c r="E6" i="3"/>
  <c r="O6" i="3" s="1"/>
  <c r="D6" i="3"/>
  <c r="N6" i="3" s="1"/>
  <c r="U6" i="3" s="1"/>
  <c r="C6" i="3"/>
  <c r="C6" i="2"/>
  <c r="D6" i="2" s="1"/>
  <c r="E6" i="2"/>
  <c r="F6" i="2" s="1"/>
  <c r="G6" i="2"/>
  <c r="H6" i="2" s="1"/>
  <c r="I6" i="2"/>
  <c r="J6" i="2" s="1"/>
  <c r="K6" i="2"/>
  <c r="L6" i="2" s="1"/>
  <c r="M6" i="2"/>
  <c r="N6" i="2"/>
  <c r="O6" i="2"/>
  <c r="P6" i="2" s="1"/>
  <c r="Q6" i="2"/>
  <c r="R6" i="2"/>
  <c r="S6" i="2"/>
  <c r="T6" i="2" s="1"/>
  <c r="C7" i="2"/>
  <c r="D7" i="2" s="1"/>
  <c r="E7" i="2"/>
  <c r="F7" i="2" s="1"/>
  <c r="G7" i="2"/>
  <c r="H7" i="2" s="1"/>
  <c r="I7" i="2"/>
  <c r="J7" i="2"/>
  <c r="K7" i="2"/>
  <c r="L7" i="2" s="1"/>
  <c r="M7" i="2"/>
  <c r="N7" i="2" s="1"/>
  <c r="O7" i="2"/>
  <c r="P7" i="2" s="1"/>
  <c r="Q7" i="2"/>
  <c r="R7" i="2" s="1"/>
  <c r="S7" i="2"/>
  <c r="T7" i="2" s="1"/>
  <c r="U7" i="2"/>
  <c r="V7" i="2" s="1"/>
  <c r="C8" i="2"/>
  <c r="D8" i="2" s="1"/>
  <c r="E8" i="2"/>
  <c r="F8" i="2"/>
  <c r="G8" i="2"/>
  <c r="H8" i="2" s="1"/>
  <c r="I8" i="2"/>
  <c r="J8" i="2" s="1"/>
  <c r="K8" i="2"/>
  <c r="L8" i="2" s="1"/>
  <c r="M8" i="2"/>
  <c r="N8" i="2"/>
  <c r="O8" i="2"/>
  <c r="P8" i="2" s="1"/>
  <c r="Q8" i="2"/>
  <c r="R8" i="2" s="1"/>
  <c r="S8" i="2"/>
  <c r="T8" i="2" s="1"/>
  <c r="C9" i="2"/>
  <c r="D9" i="2" s="1"/>
  <c r="E9" i="2"/>
  <c r="F9" i="2" s="1"/>
  <c r="G9" i="2"/>
  <c r="H9" i="2" s="1"/>
  <c r="I9" i="2"/>
  <c r="J9" i="2"/>
  <c r="K9" i="2"/>
  <c r="L9" i="2" s="1"/>
  <c r="M9" i="2"/>
  <c r="N9" i="2" s="1"/>
  <c r="O9" i="2"/>
  <c r="P9" i="2" s="1"/>
  <c r="Q9" i="2"/>
  <c r="R9" i="2"/>
  <c r="S9" i="2"/>
  <c r="T9" i="2" s="1"/>
  <c r="C10" i="2"/>
  <c r="D10" i="2" s="1"/>
  <c r="E10" i="2"/>
  <c r="F10" i="2"/>
  <c r="G10" i="2"/>
  <c r="H10" i="2" s="1"/>
  <c r="I10" i="2"/>
  <c r="J10" i="2" s="1"/>
  <c r="K10" i="2"/>
  <c r="L10" i="2" s="1"/>
  <c r="M10" i="2"/>
  <c r="N10" i="2"/>
  <c r="O10" i="2"/>
  <c r="P10" i="2" s="1"/>
  <c r="Q10" i="2"/>
  <c r="R10" i="2" s="1"/>
  <c r="S10" i="2"/>
  <c r="T10" i="2" s="1"/>
  <c r="C11" i="2"/>
  <c r="D11" i="2" s="1"/>
  <c r="E11" i="2"/>
  <c r="F11" i="2" s="1"/>
  <c r="G11" i="2"/>
  <c r="H11" i="2" s="1"/>
  <c r="I11" i="2"/>
  <c r="J11" i="2"/>
  <c r="K11" i="2"/>
  <c r="L11" i="2" s="1"/>
  <c r="M11" i="2"/>
  <c r="N11" i="2" s="1"/>
  <c r="O11" i="2"/>
  <c r="P11" i="2" s="1"/>
  <c r="Q11" i="2"/>
  <c r="R11" i="2"/>
  <c r="S11" i="2"/>
  <c r="T11" i="2" s="1"/>
  <c r="U11" i="2"/>
  <c r="V11" i="2" s="1"/>
  <c r="C12" i="2"/>
  <c r="D12" i="2" s="1"/>
  <c r="E12" i="2"/>
  <c r="F12" i="2"/>
  <c r="G12" i="2"/>
  <c r="H12" i="2" s="1"/>
  <c r="I12" i="2"/>
  <c r="J12" i="2" s="1"/>
  <c r="K12" i="2"/>
  <c r="L12" i="2" s="1"/>
  <c r="M12" i="2"/>
  <c r="N12" i="2"/>
  <c r="O12" i="2"/>
  <c r="P12" i="2" s="1"/>
  <c r="Q12" i="2"/>
  <c r="R12" i="2" s="1"/>
  <c r="S12" i="2"/>
  <c r="T12" i="2" s="1"/>
  <c r="C13" i="2"/>
  <c r="D13" i="2" s="1"/>
  <c r="E13" i="2"/>
  <c r="F13" i="2" s="1"/>
  <c r="G13" i="2"/>
  <c r="H13" i="2" s="1"/>
  <c r="I13" i="2"/>
  <c r="J13" i="2"/>
  <c r="K13" i="2"/>
  <c r="L13" i="2" s="1"/>
  <c r="M13" i="2"/>
  <c r="N13" i="2" s="1"/>
  <c r="O13" i="2"/>
  <c r="P13" i="2" s="1"/>
  <c r="Q13" i="2"/>
  <c r="R13" i="2"/>
  <c r="S13" i="2"/>
  <c r="T13" i="2" s="1"/>
  <c r="C14" i="2"/>
  <c r="D14" i="2" s="1"/>
  <c r="E14" i="2"/>
  <c r="F14" i="2"/>
  <c r="G14" i="2"/>
  <c r="H14" i="2" s="1"/>
  <c r="I14" i="2"/>
  <c r="J14" i="2" s="1"/>
  <c r="K14" i="2"/>
  <c r="L14" i="2" s="1"/>
  <c r="M14" i="2"/>
  <c r="N14" i="2"/>
  <c r="O14" i="2"/>
  <c r="P14" i="2" s="1"/>
  <c r="Q14" i="2"/>
  <c r="R14" i="2" s="1"/>
  <c r="S14" i="2"/>
  <c r="T14" i="2" s="1"/>
  <c r="C15" i="2"/>
  <c r="D15" i="2" s="1"/>
  <c r="E15" i="2"/>
  <c r="F15" i="2" s="1"/>
  <c r="G15" i="2"/>
  <c r="H15" i="2" s="1"/>
  <c r="I15" i="2"/>
  <c r="J15" i="2"/>
  <c r="K15" i="2"/>
  <c r="L15" i="2" s="1"/>
  <c r="M15" i="2"/>
  <c r="N15" i="2" s="1"/>
  <c r="O15" i="2"/>
  <c r="P15" i="2" s="1"/>
  <c r="Q15" i="2"/>
  <c r="R15" i="2"/>
  <c r="S15" i="2"/>
  <c r="T15" i="2" s="1"/>
  <c r="C16" i="2"/>
  <c r="D16" i="2" s="1"/>
  <c r="I16" i="2"/>
  <c r="J16" i="2" s="1"/>
  <c r="S16" i="2"/>
  <c r="T16" i="2" s="1"/>
  <c r="C17" i="2"/>
  <c r="D17" i="2" s="1"/>
  <c r="E17" i="2"/>
  <c r="F17" i="2" s="1"/>
  <c r="G17" i="2"/>
  <c r="H17" i="2" s="1"/>
  <c r="I17" i="2"/>
  <c r="J17" i="2"/>
  <c r="K17" i="2"/>
  <c r="L17" i="2" s="1"/>
  <c r="M17" i="2"/>
  <c r="N17" i="2" s="1"/>
  <c r="O17" i="2"/>
  <c r="P17" i="2" s="1"/>
  <c r="Q17" i="2"/>
  <c r="R17" i="2"/>
  <c r="S17" i="2"/>
  <c r="T17" i="2" s="1"/>
  <c r="C18" i="2"/>
  <c r="D18" i="2" s="1"/>
  <c r="D21" i="2" s="1"/>
  <c r="I18" i="2"/>
  <c r="J18" i="2" s="1"/>
  <c r="J21" i="2" s="1"/>
  <c r="S18" i="2"/>
  <c r="C6" i="1"/>
  <c r="D6" i="1" s="1"/>
  <c r="E6" i="1"/>
  <c r="F6" i="1" s="1"/>
  <c r="G6" i="1"/>
  <c r="H6" i="1"/>
  <c r="I6" i="1"/>
  <c r="J6" i="1" s="1"/>
  <c r="K6" i="1"/>
  <c r="L6" i="1" s="1"/>
  <c r="M6" i="1"/>
  <c r="N6" i="1" s="1"/>
  <c r="O6" i="1"/>
  <c r="P6" i="1" s="1"/>
  <c r="Q6" i="1"/>
  <c r="R6" i="1" s="1"/>
  <c r="S6" i="1"/>
  <c r="T6" i="1"/>
  <c r="C7" i="1"/>
  <c r="E7" i="1"/>
  <c r="F7" i="1" s="1"/>
  <c r="G7" i="1"/>
  <c r="H7" i="1"/>
  <c r="I7" i="1"/>
  <c r="J7" i="1" s="1"/>
  <c r="K7" i="1"/>
  <c r="L7" i="1" s="1"/>
  <c r="M7" i="1"/>
  <c r="N7" i="1" s="1"/>
  <c r="O7" i="1"/>
  <c r="P7" i="1" s="1"/>
  <c r="Q7" i="1"/>
  <c r="R7" i="1" s="1"/>
  <c r="S7" i="1"/>
  <c r="T7" i="1" s="1"/>
  <c r="C8" i="1"/>
  <c r="D8" i="1" s="1"/>
  <c r="E8" i="1"/>
  <c r="F8" i="1" s="1"/>
  <c r="G8" i="1"/>
  <c r="H8" i="1" s="1"/>
  <c r="I8" i="1"/>
  <c r="J8" i="1" s="1"/>
  <c r="K8" i="1"/>
  <c r="L8" i="1" s="1"/>
  <c r="M8" i="1"/>
  <c r="N8" i="1" s="1"/>
  <c r="O8" i="1"/>
  <c r="P8" i="1" s="1"/>
  <c r="Q8" i="1"/>
  <c r="R8" i="1" s="1"/>
  <c r="S8" i="1"/>
  <c r="T8" i="1"/>
  <c r="C9" i="1"/>
  <c r="E9" i="1"/>
  <c r="F9" i="1" s="1"/>
  <c r="G9" i="1"/>
  <c r="H9" i="1"/>
  <c r="I9" i="1"/>
  <c r="J9" i="1" s="1"/>
  <c r="K9" i="1"/>
  <c r="L9" i="1" s="1"/>
  <c r="M9" i="1"/>
  <c r="N9" i="1" s="1"/>
  <c r="O9" i="1"/>
  <c r="P9" i="1"/>
  <c r="Q9" i="1"/>
  <c r="R9" i="1" s="1"/>
  <c r="S9" i="1"/>
  <c r="T9" i="1" s="1"/>
  <c r="C10" i="1"/>
  <c r="D10" i="1"/>
  <c r="E10" i="1"/>
  <c r="F10" i="1" s="1"/>
  <c r="G10" i="1"/>
  <c r="H10" i="1" s="1"/>
  <c r="I10" i="1"/>
  <c r="J10" i="1" s="1"/>
  <c r="K10" i="1"/>
  <c r="L10" i="1" s="1"/>
  <c r="M10" i="1"/>
  <c r="N10" i="1" s="1"/>
  <c r="O10" i="1"/>
  <c r="P10" i="1" s="1"/>
  <c r="Q10" i="1"/>
  <c r="R10" i="1" s="1"/>
  <c r="S10" i="1"/>
  <c r="T10" i="1" s="1"/>
  <c r="C11" i="1"/>
  <c r="E11" i="1"/>
  <c r="F11" i="1" s="1"/>
  <c r="G11" i="1"/>
  <c r="H11" i="1" s="1"/>
  <c r="I11" i="1"/>
  <c r="J11" i="1" s="1"/>
  <c r="K11" i="1"/>
  <c r="L11" i="1" s="1"/>
  <c r="M11" i="1"/>
  <c r="N11" i="1" s="1"/>
  <c r="O11" i="1"/>
  <c r="P11" i="1"/>
  <c r="Q11" i="1"/>
  <c r="R11" i="1" s="1"/>
  <c r="S11" i="1"/>
  <c r="T11" i="1" s="1"/>
  <c r="C12" i="1"/>
  <c r="D12" i="1"/>
  <c r="E12" i="1"/>
  <c r="F12" i="1" s="1"/>
  <c r="G12" i="1"/>
  <c r="H12" i="1" s="1"/>
  <c r="I12" i="1"/>
  <c r="J12" i="1" s="1"/>
  <c r="K12" i="1"/>
  <c r="L12" i="1" s="1"/>
  <c r="M12" i="1"/>
  <c r="N12" i="1" s="1"/>
  <c r="O12" i="1"/>
  <c r="P12" i="1"/>
  <c r="Q12" i="1"/>
  <c r="R12" i="1" s="1"/>
  <c r="S12" i="1"/>
  <c r="T12" i="1" s="1"/>
  <c r="C13" i="1"/>
  <c r="E13" i="1"/>
  <c r="F13" i="1" s="1"/>
  <c r="G13" i="1"/>
  <c r="H13" i="1" s="1"/>
  <c r="I13" i="1"/>
  <c r="J13" i="1" s="1"/>
  <c r="K13" i="1"/>
  <c r="L13" i="1" s="1"/>
  <c r="M13" i="1"/>
  <c r="N13" i="1" s="1"/>
  <c r="O13" i="1"/>
  <c r="P13" i="1"/>
  <c r="Q13" i="1"/>
  <c r="R13" i="1" s="1"/>
  <c r="S13" i="1"/>
  <c r="T13" i="1" s="1"/>
  <c r="C14" i="1"/>
  <c r="D14" i="1"/>
  <c r="E14" i="1"/>
  <c r="F14" i="1" s="1"/>
  <c r="G14" i="1"/>
  <c r="H14" i="1" s="1"/>
  <c r="I14" i="1"/>
  <c r="J14" i="1" s="1"/>
  <c r="K14" i="1"/>
  <c r="L14" i="1" s="1"/>
  <c r="M14" i="1"/>
  <c r="N14" i="1" s="1"/>
  <c r="O14" i="1"/>
  <c r="P14" i="1"/>
  <c r="Q14" i="1"/>
  <c r="R14" i="1" s="1"/>
  <c r="S14" i="1"/>
  <c r="T14" i="1" s="1"/>
  <c r="C15" i="1"/>
  <c r="D15" i="1" s="1"/>
  <c r="E15" i="1"/>
  <c r="F15" i="1" s="1"/>
  <c r="G15" i="1"/>
  <c r="H15" i="1" s="1"/>
  <c r="I15" i="1"/>
  <c r="J15" i="1" s="1"/>
  <c r="K15" i="1"/>
  <c r="L15" i="1"/>
  <c r="M15" i="1"/>
  <c r="N15" i="1" s="1"/>
  <c r="O15" i="1"/>
  <c r="P15" i="1" s="1"/>
  <c r="Q15" i="1"/>
  <c r="R15" i="1" s="1"/>
  <c r="S15" i="1"/>
  <c r="T15" i="1" s="1"/>
  <c r="C17" i="1"/>
  <c r="E17" i="1"/>
  <c r="F17" i="1" s="1"/>
  <c r="G17" i="1"/>
  <c r="H17" i="1" s="1"/>
  <c r="I17" i="1"/>
  <c r="J17" i="1" s="1"/>
  <c r="K17" i="1"/>
  <c r="L17" i="1"/>
  <c r="M17" i="1"/>
  <c r="N17" i="1" s="1"/>
  <c r="O17" i="1"/>
  <c r="P17" i="1"/>
  <c r="Q17" i="1"/>
  <c r="R17" i="1" s="1"/>
  <c r="S17" i="1"/>
  <c r="T17" i="1" s="1"/>
  <c r="D20" i="1"/>
  <c r="F20" i="1"/>
  <c r="H20" i="1"/>
  <c r="J20" i="1"/>
  <c r="L20" i="1"/>
  <c r="N20" i="1"/>
  <c r="P20" i="1"/>
  <c r="T20" i="1"/>
  <c r="M16" i="2" l="1"/>
  <c r="G16" i="2"/>
  <c r="U14" i="2"/>
  <c r="U12" i="2"/>
  <c r="V12" i="2" s="1"/>
  <c r="U8" i="2"/>
  <c r="V8" i="2" s="1"/>
  <c r="U17" i="2"/>
  <c r="V17" i="2" s="1"/>
  <c r="Q16" i="2"/>
  <c r="K16" i="2"/>
  <c r="U15" i="2"/>
  <c r="V15" i="2" s="1"/>
  <c r="U13" i="2"/>
  <c r="V13" i="2" s="1"/>
  <c r="U9" i="2"/>
  <c r="V9" i="2" s="1"/>
  <c r="T18" i="2"/>
  <c r="T21" i="2" s="1"/>
  <c r="E16" i="1"/>
  <c r="F16" i="1" s="1"/>
  <c r="I21" i="2"/>
  <c r="I19" i="2"/>
  <c r="O16" i="2"/>
  <c r="E16" i="2"/>
  <c r="U10" i="2"/>
  <c r="V10" i="2" s="1"/>
  <c r="U6" i="2"/>
  <c r="V6" i="2" s="1"/>
  <c r="O16" i="1"/>
  <c r="K16" i="1"/>
  <c r="G16" i="1"/>
  <c r="U13" i="1"/>
  <c r="V13" i="1" s="1"/>
  <c r="I16" i="1"/>
  <c r="G18" i="1"/>
  <c r="H16" i="1"/>
  <c r="U17" i="1"/>
  <c r="V17" i="1" s="1"/>
  <c r="U11" i="1"/>
  <c r="V11" i="1" s="1"/>
  <c r="U9" i="1"/>
  <c r="V9" i="1" s="1"/>
  <c r="U7" i="1"/>
  <c r="V7" i="1" s="1"/>
  <c r="S16" i="1"/>
  <c r="C16" i="1"/>
  <c r="D17" i="1"/>
  <c r="Q16" i="1"/>
  <c r="D13" i="1"/>
  <c r="D11" i="1"/>
  <c r="D9" i="1"/>
  <c r="D7" i="1"/>
  <c r="U15" i="1"/>
  <c r="V15" i="1" s="1"/>
  <c r="M16" i="1"/>
  <c r="U14" i="1"/>
  <c r="V14" i="1" s="1"/>
  <c r="U12" i="1"/>
  <c r="V12" i="1" s="1"/>
  <c r="U10" i="1"/>
  <c r="V10" i="1" s="1"/>
  <c r="U8" i="1"/>
  <c r="V8" i="1" s="1"/>
  <c r="U6" i="1"/>
  <c r="V6" i="1" s="1"/>
  <c r="U8" i="3"/>
  <c r="R7" i="3"/>
  <c r="S8" i="3"/>
  <c r="R14" i="3"/>
  <c r="S9" i="3"/>
  <c r="N11" i="3"/>
  <c r="U11" i="3" s="1"/>
  <c r="R11" i="3"/>
  <c r="S14" i="3"/>
  <c r="S15" i="3"/>
  <c r="N18" i="3"/>
  <c r="U18" i="3" s="1"/>
  <c r="U20" i="3" s="1"/>
  <c r="R18" i="3"/>
  <c r="R20" i="3" s="1"/>
  <c r="R6" i="3"/>
  <c r="Q7" i="3"/>
  <c r="Q8" i="3"/>
  <c r="O13" i="3"/>
  <c r="U13" i="3" s="1"/>
  <c r="R15" i="3"/>
  <c r="O18" i="3"/>
  <c r="O20" i="3" s="1"/>
  <c r="S6" i="3"/>
  <c r="O7" i="3"/>
  <c r="U7" i="3" s="1"/>
  <c r="O8" i="3"/>
  <c r="R10" i="3"/>
  <c r="Q11" i="3"/>
  <c r="Q12" i="3"/>
  <c r="O17" i="3"/>
  <c r="S17" i="3"/>
  <c r="P18" i="3"/>
  <c r="P20" i="3" s="1"/>
  <c r="U15" i="3"/>
  <c r="N20" i="3"/>
  <c r="U9" i="3"/>
  <c r="U14" i="3"/>
  <c r="U16" i="3"/>
  <c r="U17" i="3"/>
  <c r="D20" i="3"/>
  <c r="Q6" i="3"/>
  <c r="R9" i="3"/>
  <c r="Q14" i="3"/>
  <c r="R17" i="3"/>
  <c r="E20" i="3"/>
  <c r="I20" i="3"/>
  <c r="N10" i="3"/>
  <c r="U10" i="3" s="1"/>
  <c r="S13" i="3"/>
  <c r="Z18" i="3"/>
  <c r="Z20" i="3" s="1"/>
  <c r="W20" i="3"/>
  <c r="X24" i="3"/>
  <c r="X27" i="3" s="1"/>
  <c r="H20" i="3"/>
  <c r="G20" i="3"/>
  <c r="V14" i="2"/>
  <c r="S21" i="2"/>
  <c r="C21" i="2"/>
  <c r="L16" i="2" l="1"/>
  <c r="K18" i="2"/>
  <c r="Q18" i="2"/>
  <c r="R16" i="2"/>
  <c r="U16" i="2"/>
  <c r="E18" i="2"/>
  <c r="F16" i="2"/>
  <c r="H16" i="2"/>
  <c r="G18" i="2"/>
  <c r="E18" i="1"/>
  <c r="P16" i="2"/>
  <c r="O18" i="2"/>
  <c r="N16" i="2"/>
  <c r="M18" i="2"/>
  <c r="J16" i="1"/>
  <c r="I18" i="1"/>
  <c r="L16" i="1"/>
  <c r="K18" i="1"/>
  <c r="P16" i="1"/>
  <c r="O18" i="1"/>
  <c r="R16" i="1"/>
  <c r="Q18" i="1"/>
  <c r="U16" i="1"/>
  <c r="U18" i="1" s="1"/>
  <c r="C18" i="1"/>
  <c r="D16" i="1"/>
  <c r="N16" i="1"/>
  <c r="M18" i="1"/>
  <c r="S18" i="1"/>
  <c r="S19" i="1" s="1"/>
  <c r="T16" i="1"/>
  <c r="G19" i="1"/>
  <c r="G21" i="1"/>
  <c r="H18" i="1"/>
  <c r="H21" i="1" s="1"/>
  <c r="U18" i="2"/>
  <c r="V16" i="2"/>
  <c r="V16" i="1"/>
  <c r="R18" i="2" l="1"/>
  <c r="R21" i="2" s="1"/>
  <c r="Q19" i="2"/>
  <c r="Q21" i="2"/>
  <c r="S19" i="2"/>
  <c r="P18" i="2"/>
  <c r="P21" i="2" s="1"/>
  <c r="O21" i="2"/>
  <c r="O19" i="2"/>
  <c r="M19" i="2"/>
  <c r="N18" i="2"/>
  <c r="N21" i="2" s="1"/>
  <c r="M21" i="2"/>
  <c r="E21" i="1"/>
  <c r="F18" i="1"/>
  <c r="F21" i="1" s="1"/>
  <c r="E19" i="2"/>
  <c r="F18" i="2"/>
  <c r="F21" i="2" s="1"/>
  <c r="E21" i="2"/>
  <c r="L18" i="2"/>
  <c r="L21" i="2" s="1"/>
  <c r="K19" i="2"/>
  <c r="K21" i="2"/>
  <c r="H18" i="2"/>
  <c r="H21" i="2" s="1"/>
  <c r="G19" i="2"/>
  <c r="G21" i="2"/>
  <c r="O21" i="1"/>
  <c r="P18" i="1"/>
  <c r="P21" i="1" s="1"/>
  <c r="I21" i="1"/>
  <c r="J18" i="1"/>
  <c r="J21" i="1" s="1"/>
  <c r="U19" i="1"/>
  <c r="L18" i="1"/>
  <c r="L21" i="1" s="1"/>
  <c r="K21" i="1"/>
  <c r="R18" i="1"/>
  <c r="Q19" i="1"/>
  <c r="Q20" i="1"/>
  <c r="Q21" i="1" s="1"/>
  <c r="S21" i="1"/>
  <c r="T18" i="1"/>
  <c r="D18" i="1"/>
  <c r="D21" i="1" s="1"/>
  <c r="C21" i="1"/>
  <c r="E19" i="1"/>
  <c r="O19" i="1"/>
  <c r="I19" i="1"/>
  <c r="K19" i="1"/>
  <c r="N18" i="1"/>
  <c r="N21" i="1" s="1"/>
  <c r="M19" i="1"/>
  <c r="M21" i="1"/>
  <c r="U19" i="2"/>
  <c r="V18" i="2"/>
  <c r="V21" i="2" s="1"/>
  <c r="U21" i="2"/>
  <c r="V18" i="1"/>
  <c r="U20" i="1" l="1"/>
  <c r="R20" i="1"/>
  <c r="R21" i="1" s="1"/>
  <c r="V20" i="1" l="1"/>
  <c r="V21" i="1" s="1"/>
  <c r="U21" i="1"/>
</calcChain>
</file>

<file path=xl/sharedStrings.xml><?xml version="1.0" encoding="utf-8"?>
<sst xmlns="http://schemas.openxmlformats.org/spreadsheetml/2006/main" count="461" uniqueCount="183">
  <si>
    <r>
      <t xml:space="preserve"> за 2 месяца  </t>
    </r>
    <r>
      <rPr>
        <u/>
        <sz val="10"/>
        <color rgb="FF000000"/>
        <rFont val="Arial Cyr"/>
        <charset val="204"/>
      </rPr>
      <t>2017г.</t>
    </r>
  </si>
  <si>
    <t>увелич в 3,5 раз</t>
  </si>
  <si>
    <t>2019г к 2018г. абс.чис.  +, -,             показ-и  в %</t>
  </si>
  <si>
    <r>
      <t xml:space="preserve">2 месяца  </t>
    </r>
    <r>
      <rPr>
        <sz val="14"/>
        <color rgb="FF000000"/>
        <rFont val="Arial Cyr"/>
        <charset val="204"/>
      </rPr>
      <t>2018г.</t>
    </r>
  </si>
  <si>
    <r>
      <t xml:space="preserve">Всего за 2 месяца  </t>
    </r>
    <r>
      <rPr>
        <b/>
        <u/>
        <sz val="14"/>
        <color rgb="FF000000"/>
        <rFont val="Arial Cyr"/>
        <charset val="204"/>
      </rPr>
      <t>2019г.</t>
    </r>
  </si>
  <si>
    <t>11. Горно-Алтайск</t>
  </si>
  <si>
    <t>Сельское нас.</t>
  </si>
  <si>
    <t>10. Чемальский</t>
  </si>
  <si>
    <t>9. У-Коксинский</t>
  </si>
  <si>
    <t>8. Усть-Канский</t>
  </si>
  <si>
    <t>7. Кош-Агачский</t>
  </si>
  <si>
    <t>6. Улаганский</t>
  </si>
  <si>
    <t>5. Онгудайский</t>
  </si>
  <si>
    <t>4. Шебалинский</t>
  </si>
  <si>
    <t>3. Турочакский</t>
  </si>
  <si>
    <t>2. Чойский</t>
  </si>
  <si>
    <t>1. Майминский</t>
  </si>
  <si>
    <t>на 100 тыс.</t>
  </si>
  <si>
    <t>Всего</t>
  </si>
  <si>
    <t>на 100 тыс. нас.</t>
  </si>
  <si>
    <t>в т. ч. алког.</t>
  </si>
  <si>
    <t>Прочие</t>
  </si>
  <si>
    <t>Отравление</t>
  </si>
  <si>
    <t>ПАДЕНИЕ</t>
  </si>
  <si>
    <t>Самоубийство</t>
  </si>
  <si>
    <t>Нападение (убийство)</t>
  </si>
  <si>
    <t>Утопление</t>
  </si>
  <si>
    <t>в т.ч. ДТП</t>
  </si>
  <si>
    <t>Транспорт. несчастные случаи</t>
  </si>
  <si>
    <t>Всего травм отравлений</t>
  </si>
  <si>
    <t>Нас-е по естественному приросту   в 2019 г</t>
  </si>
  <si>
    <t>Наименование территории</t>
  </si>
  <si>
    <t>за 2 месяца 2017 г</t>
  </si>
  <si>
    <t>2019г к 2018г. абс.чис.  +, -,       показ-и  в %</t>
  </si>
  <si>
    <t>за 2 месяца 2018 года</t>
  </si>
  <si>
    <t>от всех транс. н.с.</t>
  </si>
  <si>
    <t>Удельный вес от  всех травм и отравлений</t>
  </si>
  <si>
    <t>за 2 месяца 2019 года</t>
  </si>
  <si>
    <t>Самоубий  ство</t>
  </si>
  <si>
    <t>Случайное утопление</t>
  </si>
  <si>
    <t>Всего от травм и  отравлений</t>
  </si>
  <si>
    <t>Население на начало 2018</t>
  </si>
  <si>
    <r>
      <t xml:space="preserve">Смертность </t>
    </r>
    <r>
      <rPr>
        <b/>
        <u/>
        <sz val="16"/>
        <color rgb="FF800000"/>
        <rFont val="Arial Cyr"/>
        <charset val="204"/>
      </rPr>
      <t>трудоспособного</t>
    </r>
    <r>
      <rPr>
        <b/>
        <sz val="16"/>
        <color rgb="FF000000"/>
        <rFont val="Arial Cyr1"/>
        <charset val="204"/>
      </rPr>
      <t xml:space="preserve"> населения от травм, отравлений и несчастных случаев        за  2 месяца   2019 года                                  </t>
    </r>
  </si>
  <si>
    <t>Демографические показатели. Естественное  движение населения *</t>
  </si>
  <si>
    <t>Данные предварительные!                      Республики Алтай    за  2 месяца   2019 год</t>
  </si>
  <si>
    <t>Районы</t>
  </si>
  <si>
    <r>
      <t xml:space="preserve">Населе- ние по естес-у приросту  за </t>
    </r>
    <r>
      <rPr>
        <b/>
        <u/>
        <sz val="10"/>
        <rFont val="Times New Roman Cyr"/>
        <charset val="204"/>
      </rPr>
      <t>2 месяца</t>
    </r>
    <r>
      <rPr>
        <b/>
        <sz val="10"/>
        <rFont val="Times New Roman Cyr"/>
        <family val="1"/>
        <charset val="204"/>
      </rPr>
      <t xml:space="preserve">  2019г</t>
    </r>
  </si>
  <si>
    <t>Всего роди-лось живы-ми</t>
  </si>
  <si>
    <t xml:space="preserve">                   У М Е Р Л О </t>
  </si>
  <si>
    <t>Рожда-емость на тыс. нас.</t>
  </si>
  <si>
    <t xml:space="preserve">Показатели смертности </t>
  </si>
  <si>
    <t>Естест-  вен             ный при       рост            на 1000 чел.</t>
  </si>
  <si>
    <r>
      <t xml:space="preserve">Населе    ние трудо   спо-  собного возраста на </t>
    </r>
    <r>
      <rPr>
        <b/>
        <u/>
        <sz val="9"/>
        <rFont val="Times New Roman Cyr"/>
        <family val="1"/>
        <charset val="204"/>
      </rPr>
      <t>01.01. 2018г</t>
    </r>
  </si>
  <si>
    <t>чис-ь  0-17 л на 01.01.2018</t>
  </si>
  <si>
    <r>
      <t xml:space="preserve">смер-ь детская на                                                     </t>
    </r>
    <r>
      <rPr>
        <b/>
        <u/>
        <sz val="10"/>
        <rFont val="Arial"/>
        <family val="2"/>
        <charset val="204"/>
      </rPr>
      <t>10 тыс.</t>
    </r>
    <r>
      <rPr>
        <sz val="11"/>
        <color rgb="FF000000"/>
        <rFont val="Arial Cyr"/>
        <charset val="204"/>
      </rPr>
      <t xml:space="preserve"> дет нас-я                                </t>
    </r>
    <r>
      <rPr>
        <b/>
        <u/>
        <sz val="10"/>
        <rFont val="Arial"/>
        <family val="2"/>
        <charset val="204"/>
      </rPr>
      <t xml:space="preserve"> (О-17)</t>
    </r>
  </si>
  <si>
    <t>До 1   года</t>
  </si>
  <si>
    <t>От 1г.    до 15 лет</t>
  </si>
  <si>
    <t xml:space="preserve">   Перинатал.</t>
  </si>
  <si>
    <t>От 16 до 55/60 лет.</t>
  </si>
  <si>
    <t>С 55/60 и выше</t>
  </si>
  <si>
    <t>Муж- чин</t>
  </si>
  <si>
    <t>Жен- щин</t>
  </si>
  <si>
    <t>Общая на тыс. нас.</t>
  </si>
  <si>
    <t xml:space="preserve"> На тыс.       труд. возр. </t>
  </si>
  <si>
    <t>Мла-    ден-   чес-  кая</t>
  </si>
  <si>
    <t>Пери-  наталь-ная</t>
  </si>
  <si>
    <t>Мертво-рожда-         емость</t>
  </si>
  <si>
    <t>Мате          рин-    ская смерт-   ность**</t>
  </si>
  <si>
    <t>От 15г.    17 лет</t>
  </si>
  <si>
    <t>От  0    до 18 лет</t>
  </si>
  <si>
    <t>От 0  до 4 лет</t>
  </si>
  <si>
    <t xml:space="preserve">0-6 дней </t>
  </si>
  <si>
    <t>мерт.  рож.</t>
  </si>
  <si>
    <t>Майминский</t>
  </si>
  <si>
    <t>Чойский</t>
  </si>
  <si>
    <t>Турочакский</t>
  </si>
  <si>
    <t>Шебалинский</t>
  </si>
  <si>
    <t>Онгудайский</t>
  </si>
  <si>
    <t>Улаганский</t>
  </si>
  <si>
    <t>Кош-Агачский</t>
  </si>
  <si>
    <t>Усть-Канский</t>
  </si>
  <si>
    <t>У-Коксинский</t>
  </si>
  <si>
    <t>Чемальский</t>
  </si>
  <si>
    <t>село</t>
  </si>
  <si>
    <t>Горно-Алтайск</t>
  </si>
  <si>
    <r>
      <t xml:space="preserve">Республика </t>
    </r>
    <r>
      <rPr>
        <b/>
        <u/>
        <sz val="12"/>
        <rFont val="Times New Roman Cyr"/>
        <family val="1"/>
        <charset val="204"/>
      </rPr>
      <t>за 2 мес-в  2019г.</t>
    </r>
  </si>
  <si>
    <t xml:space="preserve"> 2 мес-в  2018г.</t>
  </si>
  <si>
    <t xml:space="preserve">2019г к 2018г  </t>
  </si>
  <si>
    <t>2 мес   2017г.</t>
  </si>
  <si>
    <t>*данные по Алтайстату  РА</t>
  </si>
  <si>
    <r>
      <rPr>
        <b/>
        <sz val="12"/>
        <rFont val="Arial"/>
        <family val="2"/>
        <charset val="204"/>
      </rPr>
      <t xml:space="preserve">Смертность   </t>
    </r>
    <r>
      <rPr>
        <b/>
        <u/>
        <sz val="12"/>
        <rFont val="Arial"/>
        <family val="2"/>
        <charset val="204"/>
      </rPr>
      <t xml:space="preserve">детская   на 10 000 соответствующего населения   </t>
    </r>
  </si>
  <si>
    <t>** материнская смертность на 100 тыс. родившихся живыми</t>
  </si>
  <si>
    <t>0 - 14л</t>
  </si>
  <si>
    <t>15-17л</t>
  </si>
  <si>
    <t>0-17л</t>
  </si>
  <si>
    <t>от 1 до 15л</t>
  </si>
  <si>
    <t>0-4</t>
  </si>
  <si>
    <r>
      <t xml:space="preserve">Смертность   детская     за 2 мес </t>
    </r>
    <r>
      <rPr>
        <b/>
        <u/>
        <sz val="12"/>
        <rFont val="Arial"/>
        <family val="2"/>
        <charset val="204"/>
      </rPr>
      <t xml:space="preserve">2019г </t>
    </r>
    <r>
      <rPr>
        <sz val="12"/>
        <rFont val="Arial"/>
        <family val="2"/>
        <charset val="204"/>
      </rPr>
      <t xml:space="preserve"> </t>
    </r>
  </si>
  <si>
    <t>Население дет-е на нач-о 2018г</t>
  </si>
  <si>
    <r>
      <t xml:space="preserve">Смертность   детская     за 2 мес </t>
    </r>
    <r>
      <rPr>
        <b/>
        <u/>
        <sz val="12"/>
        <rFont val="Arial"/>
        <family val="2"/>
        <charset val="204"/>
      </rPr>
      <t xml:space="preserve">2018г </t>
    </r>
    <r>
      <rPr>
        <sz val="12"/>
        <rFont val="Arial"/>
        <family val="2"/>
        <charset val="204"/>
      </rPr>
      <t xml:space="preserve"> </t>
    </r>
  </si>
  <si>
    <t>Динамика        %    (2019 к 2018г)</t>
  </si>
  <si>
    <t>от всех отрав</t>
  </si>
  <si>
    <r>
      <t>Структура смертности  населения по классам болезни за</t>
    </r>
    <r>
      <rPr>
        <b/>
        <sz val="22"/>
        <rFont val="Times New Roman Cyr"/>
        <family val="1"/>
        <charset val="204"/>
      </rPr>
      <t xml:space="preserve">   2 мес  </t>
    </r>
    <r>
      <rPr>
        <b/>
        <sz val="18"/>
        <rFont val="Times New Roman Cyr"/>
        <family val="1"/>
        <charset val="204"/>
      </rPr>
      <t>2019г.</t>
    </r>
  </si>
  <si>
    <t>Данные предварительные!</t>
  </si>
  <si>
    <t xml:space="preserve">№ </t>
  </si>
  <si>
    <t>Территория</t>
  </si>
  <si>
    <r>
      <t xml:space="preserve">Население  по  естествен-у   приросту   за </t>
    </r>
    <r>
      <rPr>
        <b/>
        <u/>
        <sz val="12"/>
        <rFont val="Times New Roman Cyr"/>
        <charset val="204"/>
      </rPr>
      <t xml:space="preserve"> 2 месяца </t>
    </r>
    <r>
      <rPr>
        <b/>
        <sz val="12"/>
        <rFont val="Times New Roman Cyr"/>
        <family val="1"/>
        <charset val="204"/>
      </rPr>
      <t xml:space="preserve"> 2019г</t>
    </r>
  </si>
  <si>
    <t>Умерло всего</t>
  </si>
  <si>
    <t>Инфекционные и паразитарные болезни</t>
  </si>
  <si>
    <t>Новообразования</t>
  </si>
  <si>
    <t>Крови и кроветворных органов</t>
  </si>
  <si>
    <t>Болезни эндокринной системы и рас-ва питания</t>
  </si>
  <si>
    <t>Психические расстройства и расстройства повед.</t>
  </si>
  <si>
    <t>Болезни нервной системы</t>
  </si>
  <si>
    <t>Болезни системы кровообращения</t>
  </si>
  <si>
    <t>Болезни органов дыхания</t>
  </si>
  <si>
    <t>Болезни органов пищеварения</t>
  </si>
  <si>
    <t>Болезни кожи и подкожной клетчатки</t>
  </si>
  <si>
    <t>Болезни костно-мышечной системы</t>
  </si>
  <si>
    <t>Болезни моче-половой системы</t>
  </si>
  <si>
    <t>Беременность,роды и послеродовой период</t>
  </si>
  <si>
    <t>Состояния возникающие в перинатальном периоде</t>
  </si>
  <si>
    <t>Врожд. аномалии деформации хромосом нарушен.</t>
  </si>
  <si>
    <t>Симптомы признаки и отклонения от нормы</t>
  </si>
  <si>
    <t xml:space="preserve">Травмы, отравления и другие последствия </t>
  </si>
  <si>
    <t>Туберкулез</t>
  </si>
  <si>
    <t>Внешние причины заболеваемости и смертности</t>
  </si>
  <si>
    <t>A00-B99</t>
  </si>
  <si>
    <t>C00-D48</t>
  </si>
  <si>
    <t>D50-D89</t>
  </si>
  <si>
    <t>E00-E90</t>
  </si>
  <si>
    <t>F01-F99</t>
  </si>
  <si>
    <t>G00-G99</t>
  </si>
  <si>
    <t>I00-I99</t>
  </si>
  <si>
    <t>J00-J98</t>
  </si>
  <si>
    <t>K00-K92</t>
  </si>
  <si>
    <t>L00-L98</t>
  </si>
  <si>
    <t>M00-M99</t>
  </si>
  <si>
    <t>N00-N99</t>
  </si>
  <si>
    <t>O00-O99</t>
  </si>
  <si>
    <t>P00-P99</t>
  </si>
  <si>
    <t>Q00-Q99</t>
  </si>
  <si>
    <t>R00-R99</t>
  </si>
  <si>
    <t>S00-T98</t>
  </si>
  <si>
    <t>A15-А19.9</t>
  </si>
  <si>
    <t>V50-V59</t>
  </si>
  <si>
    <t>*</t>
  </si>
  <si>
    <t>г. Горно-Алтайск</t>
  </si>
  <si>
    <t>РА за 2 мес.  2018г (абс.чис.)</t>
  </si>
  <si>
    <t>Удельный вес от общей смертности</t>
  </si>
  <si>
    <r>
      <rPr>
        <sz val="10"/>
        <rFont val="Arial Cyr"/>
        <charset val="204"/>
      </rPr>
      <t>66,7%</t>
    </r>
    <r>
      <rPr>
        <sz val="8"/>
        <rFont val="Arial Cyr"/>
        <family val="2"/>
        <charset val="204"/>
      </rPr>
      <t xml:space="preserve"> от всех инф-х бол</t>
    </r>
  </si>
  <si>
    <r>
      <t xml:space="preserve">Пок-ли смерт.на 100 тыс.нас.  РА                   за 2 мес. </t>
    </r>
    <r>
      <rPr>
        <b/>
        <u/>
        <sz val="16"/>
        <rFont val="Times New Roman Cyr"/>
        <charset val="204"/>
      </rPr>
      <t>2019г</t>
    </r>
  </si>
  <si>
    <r>
      <t xml:space="preserve">          за 2 мес. </t>
    </r>
    <r>
      <rPr>
        <u/>
        <sz val="11"/>
        <rFont val="Times New Roman Cyr"/>
        <charset val="204"/>
      </rPr>
      <t>2018г</t>
    </r>
  </si>
  <si>
    <t>2019г  к   2018г в %</t>
  </si>
  <si>
    <t>увел в 2 раза</t>
  </si>
  <si>
    <t xml:space="preserve"> за 2 мес.  2018г (абс.чис.)</t>
  </si>
  <si>
    <r>
      <t xml:space="preserve">                 2 мес. </t>
    </r>
    <r>
      <rPr>
        <u/>
        <sz val="11"/>
        <rFont val="Times New Roman Cyr"/>
        <charset val="204"/>
      </rPr>
      <t>2017г</t>
    </r>
  </si>
  <si>
    <t>за 2 мес-17г</t>
  </si>
  <si>
    <t>ВИЧ</t>
  </si>
  <si>
    <r>
      <t xml:space="preserve">Населе  ние  по естественному прирос     ту  за </t>
    </r>
    <r>
      <rPr>
        <b/>
        <u/>
        <sz val="11"/>
        <rFont val="Times New Roman Cyr"/>
        <charset val="204"/>
      </rPr>
      <t xml:space="preserve"> январь </t>
    </r>
    <r>
      <rPr>
        <b/>
        <sz val="11"/>
        <rFont val="Times New Roman Cyr"/>
        <family val="1"/>
        <charset val="204"/>
      </rPr>
      <t>2017</t>
    </r>
  </si>
  <si>
    <t>В20</t>
  </si>
  <si>
    <t>РА 10 мес. 2017г                      (в абс. чис.)</t>
  </si>
  <si>
    <t>по алтайст</t>
  </si>
  <si>
    <t>разница</t>
  </si>
  <si>
    <t>Пок-ли смерт.на 100 тыс.нас.  РА   за 2 мес. 2019г</t>
  </si>
  <si>
    <t>за 2 мес. 2018г</t>
  </si>
  <si>
    <t>2019г   к   2018г  в  %</t>
  </si>
  <si>
    <t>увелич в 2 раза</t>
  </si>
  <si>
    <t>за 2 мес. 2017г</t>
  </si>
  <si>
    <r>
      <t xml:space="preserve">Структура смертности </t>
    </r>
    <r>
      <rPr>
        <b/>
        <i/>
        <u/>
        <sz val="18"/>
        <rFont val="Times New Roman Cyr"/>
        <family val="1"/>
        <charset val="204"/>
      </rPr>
      <t xml:space="preserve">трудоспособного </t>
    </r>
    <r>
      <rPr>
        <b/>
        <sz val="18"/>
        <rFont val="Times New Roman Cyr"/>
        <family val="1"/>
        <charset val="204"/>
      </rPr>
      <t xml:space="preserve"> населения по классам болезни за</t>
    </r>
    <r>
      <rPr>
        <b/>
        <sz val="22"/>
        <rFont val="Times New Roman Cyr"/>
        <family val="1"/>
        <charset val="204"/>
      </rPr>
      <t xml:space="preserve">   2 месяца  </t>
    </r>
    <r>
      <rPr>
        <b/>
        <sz val="18"/>
        <rFont val="Times New Roman Cyr"/>
        <family val="1"/>
        <charset val="204"/>
      </rPr>
      <t>2019 г.</t>
    </r>
  </si>
  <si>
    <t>(на 100 тыс. население трудоспособного   возраста)</t>
  </si>
  <si>
    <t>Население на 01.01.2018г</t>
  </si>
  <si>
    <t>г. Г-Алтайск</t>
  </si>
  <si>
    <t>РА  (в абс чис)</t>
  </si>
  <si>
    <t>на 100 тыс. соответ-о  нас. за   2 месяца  2019г.</t>
  </si>
  <si>
    <t>2 месяца  2018г.</t>
  </si>
  <si>
    <t xml:space="preserve"> 2019г к 2018г  в  %</t>
  </si>
  <si>
    <t>2 мес-2018г   -  в абс  чис.</t>
  </si>
  <si>
    <t>2 месяца  2017г.</t>
  </si>
  <si>
    <t>РА 2   мес  2018г</t>
  </si>
  <si>
    <r>
      <t xml:space="preserve">Смертность </t>
    </r>
    <r>
      <rPr>
        <b/>
        <i/>
        <u/>
        <sz val="16"/>
        <color rgb="FF000000"/>
        <rFont val="Arial Cyr"/>
        <charset val="204"/>
      </rPr>
      <t xml:space="preserve"> всего </t>
    </r>
    <r>
      <rPr>
        <b/>
        <sz val="16"/>
        <color rgb="FF000000"/>
        <rFont val="Arial Cyr1"/>
        <charset val="204"/>
      </rPr>
      <t xml:space="preserve"> населения от травм, отравлений и несчастных случаев          за   2 месяца 2019 года                                  </t>
    </r>
  </si>
  <si>
    <t>на 100 тысяч    всего населения</t>
  </si>
  <si>
    <t>(на 100 тыс. населения   трудоспособного   возраста)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</si>
</sst>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0&quot; &quot;[$руб.-419];[Red]&quot;-&quot;#,##0.00&quot; &quot;[$руб.-419]"/>
    <numFmt numFmtId="167" formatCode="_-* #,##0.00_р_._-;\-* #,##0.00_р_._-;_-* &quot;-&quot;??_р_._-;_-@_-"/>
    <numFmt numFmtId="168" formatCode="#.0"/>
    <numFmt numFmtId="169" formatCode="#"/>
  </numFmts>
  <fonts count="93">
    <font>
      <sz val="11"/>
      <color rgb="FF000000"/>
      <name val="Arial Cyr"/>
      <charset val="204"/>
    </font>
    <font>
      <sz val="11"/>
      <color theme="1"/>
      <name val="Calibri"/>
      <family val="2"/>
      <charset val="204"/>
      <scheme val="minor"/>
    </font>
    <font>
      <sz val="11"/>
      <color rgb="FF000000"/>
      <name val="Arial Cyr"/>
      <charset val="204"/>
    </font>
    <font>
      <sz val="10"/>
      <color rgb="FF000000"/>
      <name val="Arial Cyr"/>
      <charset val="204"/>
    </font>
    <font>
      <b/>
      <sz val="10"/>
      <color rgb="FF000000"/>
      <name val="Arial Cyr"/>
      <charset val="204"/>
    </font>
    <font>
      <b/>
      <sz val="9"/>
      <color rgb="FF000000"/>
      <name val="Arial Cyr"/>
      <charset val="204"/>
    </font>
    <font>
      <b/>
      <sz val="16"/>
      <color rgb="FF000000"/>
      <name val="Times New Roman Cyr"/>
      <family val="1"/>
      <charset val="204"/>
    </font>
    <font>
      <b/>
      <u/>
      <sz val="10"/>
      <color rgb="FF000000"/>
      <name val="Arial Cyr"/>
      <charset val="204"/>
    </font>
    <font>
      <b/>
      <sz val="12"/>
      <color rgb="FF000000"/>
      <name val="Arial Cyr"/>
      <charset val="204"/>
    </font>
    <font>
      <sz val="11"/>
      <name val="Arial Cyr"/>
      <charset val="204"/>
    </font>
    <font>
      <u/>
      <sz val="10"/>
      <color rgb="FF000000"/>
      <name val="Arial Cyr"/>
      <charset val="204"/>
    </font>
    <font>
      <b/>
      <sz val="11"/>
      <color rgb="FF000000"/>
      <name val="Arial Cyr"/>
      <charset val="204"/>
    </font>
    <font>
      <sz val="12"/>
      <color rgb="FF000000"/>
      <name val="Arial Cyr"/>
      <charset val="204"/>
    </font>
    <font>
      <sz val="14"/>
      <color rgb="FF000000"/>
      <name val="Arial Cyr"/>
      <charset val="204"/>
    </font>
    <font>
      <b/>
      <u/>
      <sz val="14"/>
      <color rgb="FF000000"/>
      <name val="Arial Cyr"/>
      <charset val="204"/>
    </font>
    <font>
      <sz val="11"/>
      <color rgb="FF000000"/>
      <name val="Arial Cyr1"/>
      <charset val="204"/>
    </font>
    <font>
      <b/>
      <sz val="9"/>
      <color rgb="FF000000"/>
      <name val="Arial Cyr1"/>
      <charset val="204"/>
    </font>
    <font>
      <b/>
      <sz val="8"/>
      <color rgb="FF000000"/>
      <name val="Arial Cyr"/>
      <charset val="204"/>
    </font>
    <font>
      <b/>
      <sz val="11"/>
      <color rgb="FF000000"/>
      <name val="Arial Cyr1"/>
      <charset val="204"/>
    </font>
    <font>
      <b/>
      <sz val="16"/>
      <color rgb="FF000000"/>
      <name val="Arial Cyr1"/>
      <charset val="204"/>
    </font>
    <font>
      <b/>
      <sz val="12"/>
      <color rgb="FF000000"/>
      <name val="Arial Cyr1"/>
      <charset val="204"/>
    </font>
    <font>
      <b/>
      <i/>
      <u/>
      <sz val="16"/>
      <color rgb="FF000000"/>
      <name val="Arial Cyr"/>
      <charset val="204"/>
    </font>
    <font>
      <sz val="11"/>
      <color rgb="FF000000"/>
      <name val="Calibri"/>
      <family val="2"/>
      <charset val="204"/>
    </font>
    <font>
      <sz val="11"/>
      <color rgb="FFFFFFFF"/>
      <name val="Calibri"/>
      <family val="2"/>
      <charset val="204"/>
    </font>
    <font>
      <b/>
      <i/>
      <sz val="16"/>
      <color rgb="FF000000"/>
      <name val="Arial Cyr"/>
      <charset val="204"/>
    </font>
    <font>
      <sz val="12"/>
      <color rgb="FF000000"/>
      <name val="Arial1"/>
      <charset val="204"/>
    </font>
    <font>
      <b/>
      <i/>
      <u/>
      <sz val="11"/>
      <color rgb="FF000000"/>
      <name val="Arial Cyr"/>
      <charset val="204"/>
    </font>
    <font>
      <sz val="10"/>
      <color rgb="FF000000"/>
      <name val="Arial"/>
      <family val="2"/>
      <charset val="204"/>
    </font>
    <font>
      <sz val="10"/>
      <color rgb="FF000000"/>
      <name val="Arial Cyr"/>
      <family val="2"/>
      <charset val="204"/>
    </font>
    <font>
      <sz val="10"/>
      <name val="Arial Cyr"/>
      <charset val="204"/>
    </font>
    <font>
      <sz val="10"/>
      <name val="Arial Cyr"/>
      <family val="2"/>
      <charset val="204"/>
    </font>
    <font>
      <sz val="10"/>
      <color theme="1"/>
      <name val="Arial Cyr"/>
      <family val="2"/>
      <charset val="204"/>
    </font>
    <font>
      <sz val="10"/>
      <name val="Arial"/>
      <family val="2"/>
      <charset val="204"/>
    </font>
    <font>
      <sz val="9"/>
      <color rgb="FF000000"/>
      <name val="Arial Cyr"/>
      <charset val="204"/>
    </font>
    <font>
      <b/>
      <sz val="9"/>
      <color rgb="FF000000"/>
      <name val="Times New Roman Cyr"/>
      <charset val="204"/>
    </font>
    <font>
      <b/>
      <sz val="11"/>
      <color rgb="FF000000"/>
      <name val="Times New Roman Cyr"/>
      <charset val="204"/>
    </font>
    <font>
      <b/>
      <sz val="12"/>
      <color rgb="FF000000"/>
      <name val="Times New Roman Cyr"/>
      <charset val="204"/>
    </font>
    <font>
      <b/>
      <sz val="11"/>
      <color rgb="FF000000"/>
      <name val="Arial Cyr"/>
      <family val="2"/>
      <charset val="204"/>
    </font>
    <font>
      <sz val="12"/>
      <color rgb="FF000000"/>
      <name val="Times New Roman Cyr"/>
      <family val="1"/>
      <charset val="204"/>
    </font>
    <font>
      <sz val="11"/>
      <color rgb="FF000000"/>
      <name val="Arial Cyr"/>
      <family val="2"/>
      <charset val="204"/>
    </font>
    <font>
      <b/>
      <u/>
      <sz val="16"/>
      <color rgb="FF800000"/>
      <name val="Arial Cyr"/>
      <charset val="204"/>
    </font>
    <font>
      <b/>
      <sz val="18"/>
      <name val="Times New Roman Cyr"/>
      <family val="1"/>
      <charset val="204"/>
    </font>
    <font>
      <b/>
      <sz val="12"/>
      <name val="Times New Roman Cyr"/>
      <family val="1"/>
      <charset val="204"/>
    </font>
    <font>
      <b/>
      <sz val="10"/>
      <name val="Times New Roman Cyr"/>
      <family val="1"/>
      <charset val="204"/>
    </font>
    <font>
      <b/>
      <u/>
      <sz val="10"/>
      <name val="Times New Roman Cyr"/>
      <charset val="204"/>
    </font>
    <font>
      <b/>
      <sz val="9"/>
      <name val="Times New Roman Cyr"/>
      <family val="1"/>
      <charset val="204"/>
    </font>
    <font>
      <b/>
      <u/>
      <sz val="9"/>
      <name val="Times New Roman Cyr"/>
      <family val="1"/>
      <charset val="204"/>
    </font>
    <font>
      <b/>
      <u/>
      <sz val="10"/>
      <name val="Arial"/>
      <family val="2"/>
      <charset val="204"/>
    </font>
    <font>
      <b/>
      <sz val="11"/>
      <name val="Times New Roman Cyr"/>
      <family val="1"/>
      <charset val="204"/>
    </font>
    <font>
      <b/>
      <sz val="11"/>
      <name val="Arial Cyr"/>
      <family val="2"/>
      <charset val="204"/>
    </font>
    <font>
      <b/>
      <sz val="12"/>
      <name val="Arial"/>
      <family val="2"/>
      <charset val="204"/>
    </font>
    <font>
      <b/>
      <sz val="10"/>
      <name val="Arial Cyr"/>
      <family val="2"/>
      <charset val="204"/>
    </font>
    <font>
      <b/>
      <sz val="10"/>
      <name val="Arial"/>
      <family val="2"/>
      <charset val="204"/>
    </font>
    <font>
      <sz val="12"/>
      <name val="Arial"/>
      <family val="2"/>
      <charset val="204"/>
    </font>
    <font>
      <b/>
      <u/>
      <sz val="12"/>
      <name val="Times New Roman Cyr"/>
      <family val="1"/>
      <charset val="204"/>
    </font>
    <font>
      <sz val="12"/>
      <name val="Times New Roman Cyr"/>
      <family val="1"/>
      <charset val="204"/>
    </font>
    <font>
      <sz val="11"/>
      <name val="Arial"/>
      <family val="2"/>
      <charset val="204"/>
    </font>
    <font>
      <sz val="11"/>
      <name val="Times New Roman Cyr"/>
      <family val="1"/>
      <charset val="204"/>
    </font>
    <font>
      <b/>
      <u/>
      <sz val="12"/>
      <name val="Arial"/>
      <family val="2"/>
      <charset val="204"/>
    </font>
    <font>
      <b/>
      <u/>
      <sz val="11"/>
      <name val="Arial"/>
      <family val="2"/>
      <charset val="204"/>
    </font>
    <font>
      <u/>
      <sz val="11"/>
      <name val="Arial"/>
      <family val="2"/>
      <charset val="204"/>
    </font>
    <font>
      <b/>
      <sz val="11"/>
      <name val="Arial"/>
      <family val="2"/>
      <charset val="204"/>
    </font>
    <font>
      <b/>
      <sz val="9"/>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1"/>
      <name val="Times New Roman"/>
      <family val="1"/>
      <charset val="204"/>
    </font>
    <font>
      <b/>
      <sz val="11"/>
      <name val="Times New Roman"/>
      <family val="1"/>
      <charset val="204"/>
    </font>
    <font>
      <b/>
      <i/>
      <sz val="14"/>
      <name val="Times New Roman"/>
      <family val="1"/>
      <charset val="204"/>
    </font>
    <font>
      <b/>
      <i/>
      <sz val="11"/>
      <name val="Times New Roman"/>
      <family val="1"/>
      <charset val="204"/>
    </font>
    <font>
      <b/>
      <i/>
      <sz val="12"/>
      <name val="Times New Roman"/>
      <family val="1"/>
      <charset val="204"/>
    </font>
    <font>
      <sz val="8"/>
      <name val="Times New Roman"/>
      <family val="1"/>
      <charset val="204"/>
    </font>
    <font>
      <b/>
      <sz val="12"/>
      <color rgb="FF000000"/>
      <name val="Times New Roman Cyr"/>
      <family val="1"/>
      <charset val="204"/>
    </font>
    <font>
      <b/>
      <sz val="22"/>
      <name val="Times New Roman Cyr"/>
      <family val="1"/>
      <charset val="204"/>
    </font>
    <font>
      <b/>
      <sz val="16"/>
      <name val="Times New Roman Cyr"/>
      <family val="1"/>
      <charset val="204"/>
    </font>
    <font>
      <b/>
      <u/>
      <sz val="12"/>
      <name val="Times New Roman Cyr"/>
      <charset val="204"/>
    </font>
    <font>
      <b/>
      <sz val="12"/>
      <name val="Times New Roman Cyr"/>
      <charset val="204"/>
    </font>
    <font>
      <sz val="11"/>
      <name val="Arial Cyr"/>
      <family val="2"/>
      <charset val="204"/>
    </font>
    <font>
      <sz val="8"/>
      <name val="Arial Cyr"/>
      <charset val="204"/>
    </font>
    <font>
      <sz val="8"/>
      <name val="Arial Cyr"/>
      <family val="2"/>
      <charset val="204"/>
    </font>
    <font>
      <b/>
      <u/>
      <sz val="16"/>
      <name val="Times New Roman Cyr"/>
      <charset val="204"/>
    </font>
    <font>
      <sz val="11"/>
      <name val="Times New Roman Cyr"/>
      <charset val="204"/>
    </font>
    <font>
      <u/>
      <sz val="11"/>
      <name val="Times New Roman Cyr"/>
      <charset val="204"/>
    </font>
    <font>
      <b/>
      <sz val="11"/>
      <name val="Times New Roman Cyr"/>
      <charset val="204"/>
    </font>
    <font>
      <sz val="12"/>
      <name val="Times New Roman Cyr"/>
      <charset val="204"/>
    </font>
    <font>
      <sz val="12"/>
      <name val="Arial Cyr"/>
      <family val="2"/>
      <charset val="204"/>
    </font>
    <font>
      <u/>
      <sz val="12"/>
      <name val="Times New Roman Cyr"/>
      <charset val="204"/>
    </font>
    <font>
      <b/>
      <sz val="12"/>
      <name val="Arial Cyr"/>
      <charset val="204"/>
    </font>
    <font>
      <b/>
      <u/>
      <sz val="11"/>
      <name val="Times New Roman Cyr"/>
      <charset val="204"/>
    </font>
    <font>
      <b/>
      <sz val="12"/>
      <color rgb="FFFF0000"/>
      <name val="Times New Roman Cyr"/>
      <charset val="204"/>
    </font>
    <font>
      <b/>
      <i/>
      <u/>
      <sz val="18"/>
      <name val="Times New Roman Cyr"/>
      <family val="1"/>
      <charset val="204"/>
    </font>
    <font>
      <b/>
      <sz val="10"/>
      <name val="Arial Cyr"/>
      <charset val="204"/>
    </font>
  </fonts>
  <fills count="28">
    <fill>
      <patternFill patternType="none"/>
    </fill>
    <fill>
      <patternFill patternType="gray125"/>
    </fill>
    <fill>
      <patternFill patternType="solid">
        <fgColor rgb="FFFFFF00"/>
        <bgColor rgb="FFFFFF00"/>
      </patternFill>
    </fill>
    <fill>
      <patternFill patternType="solid">
        <fgColor rgb="FFFFFF00"/>
        <bgColor rgb="FFC5D9F1"/>
      </patternFill>
    </fill>
    <fill>
      <patternFill patternType="solid">
        <fgColor rgb="FFFFFFFF"/>
        <bgColor rgb="FFFFFFFF"/>
      </patternFill>
    </fill>
    <fill>
      <patternFill patternType="solid">
        <fgColor rgb="FFFFFF00"/>
        <bgColor indexed="64"/>
      </patternFill>
    </fill>
    <fill>
      <patternFill patternType="solid">
        <fgColor rgb="FFCCFFFF"/>
        <bgColor rgb="FFCCFFFF"/>
      </patternFill>
    </fill>
    <fill>
      <patternFill patternType="solid">
        <fgColor rgb="FFFFCC99"/>
        <bgColor rgb="FFFFCC99"/>
      </patternFill>
    </fill>
    <fill>
      <patternFill patternType="solid">
        <fgColor rgb="FFFFFFCC"/>
        <bgColor rgb="FFFFFFCC"/>
      </patternFill>
    </fill>
    <fill>
      <patternFill patternType="solid">
        <fgColor rgb="FFCCCCFF"/>
        <bgColor rgb="FFCCCCFF"/>
      </patternFill>
    </fill>
    <fill>
      <patternFill patternType="solid">
        <fgColor rgb="FFCCFFCC"/>
        <bgColor rgb="FFCCFFCC"/>
      </patternFill>
    </fill>
    <fill>
      <patternFill patternType="solid">
        <fgColor rgb="FF99CCFF"/>
        <bgColor rgb="FF99CCFF"/>
      </patternFill>
    </fill>
    <fill>
      <patternFill patternType="solid">
        <fgColor rgb="FFC0C0C0"/>
        <bgColor rgb="FFC0C0C0"/>
      </patternFill>
    </fill>
    <fill>
      <patternFill patternType="solid">
        <fgColor rgb="FFFFFF99"/>
        <bgColor rgb="FFFFFF99"/>
      </patternFill>
    </fill>
    <fill>
      <patternFill patternType="solid">
        <fgColor rgb="FF33CCCC"/>
        <bgColor rgb="FF33CCCC"/>
      </patternFill>
    </fill>
    <fill>
      <patternFill patternType="solid">
        <fgColor rgb="FF339966"/>
        <bgColor rgb="FF339966"/>
      </patternFill>
    </fill>
    <fill>
      <patternFill patternType="solid">
        <fgColor rgb="FFFFFF00"/>
        <bgColor rgb="FFFFFF99"/>
      </patternFill>
    </fill>
    <fill>
      <patternFill patternType="solid">
        <fgColor indexed="9"/>
        <bgColor indexed="26"/>
      </patternFill>
    </fill>
    <fill>
      <patternFill patternType="solid">
        <fgColor indexed="13"/>
        <bgColor indexed="34"/>
      </patternFill>
    </fill>
    <fill>
      <patternFill patternType="solid">
        <fgColor theme="4" tint="0.79998168889431442"/>
        <bgColor indexed="34"/>
      </patternFill>
    </fill>
    <fill>
      <patternFill patternType="solid">
        <fgColor indexed="43"/>
        <bgColor indexed="26"/>
      </patternFill>
    </fill>
    <fill>
      <patternFill patternType="solid">
        <fgColor theme="4" tint="0.79998168889431442"/>
        <bgColor indexed="26"/>
      </patternFill>
    </fill>
    <fill>
      <patternFill patternType="solid">
        <fgColor theme="4" tint="0.79998168889431442"/>
        <bgColor indexed="64"/>
      </patternFill>
    </fill>
    <fill>
      <patternFill patternType="solid">
        <fgColor rgb="FFFFFF00"/>
        <bgColor indexed="34"/>
      </patternFill>
    </fill>
    <fill>
      <patternFill patternType="solid">
        <fgColor rgb="FFFFFF00"/>
        <bgColor indexed="26"/>
      </patternFill>
    </fill>
    <fill>
      <patternFill patternType="solid">
        <fgColor theme="4" tint="0.59999389629810485"/>
        <bgColor indexed="64"/>
      </patternFill>
    </fill>
    <fill>
      <patternFill patternType="solid">
        <fgColor rgb="FFFFFF66"/>
        <bgColor indexed="26"/>
      </patternFill>
    </fill>
    <fill>
      <patternFill patternType="solid">
        <fgColor indexed="22"/>
        <bgColor indexed="31"/>
      </patternFill>
    </fill>
  </fills>
  <borders count="84">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style="thin">
        <color indexed="8"/>
      </top>
      <bottom style="thin">
        <color indexed="8"/>
      </bottom>
      <diagonal/>
    </border>
    <border>
      <left/>
      <right style="thin">
        <color indexed="64"/>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diagonal/>
    </border>
    <border>
      <left/>
      <right/>
      <top style="thin">
        <color indexed="8"/>
      </top>
      <bottom/>
      <diagonal/>
    </border>
    <border>
      <left style="medium">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bottom style="thin">
        <color indexed="64"/>
      </bottom>
      <diagonal/>
    </border>
    <border>
      <left/>
      <right/>
      <top/>
      <bottom style="thin">
        <color indexed="64"/>
      </bottom>
      <diagonal/>
    </border>
    <border>
      <left style="medium">
        <color indexed="8"/>
      </left>
      <right/>
      <top style="thin">
        <color indexed="64"/>
      </top>
      <bottom style="thin">
        <color indexed="64"/>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diagonal/>
    </border>
    <border>
      <left style="medium">
        <color indexed="8"/>
      </left>
      <right style="medium">
        <color indexed="8"/>
      </right>
      <top/>
      <bottom/>
      <diagonal/>
    </border>
    <border>
      <left/>
      <right style="thin">
        <color indexed="8"/>
      </right>
      <top style="thin">
        <color indexed="64"/>
      </top>
      <bottom style="thin">
        <color indexed="64"/>
      </bottom>
      <diagonal/>
    </border>
    <border>
      <left style="medium">
        <color indexed="8"/>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s>
  <cellStyleXfs count="53">
    <xf numFmtId="0" fontId="0" fillId="0" borderId="0"/>
    <xf numFmtId="9" fontId="2" fillId="0" borderId="0" applyFont="0" applyFill="0" applyBorder="0" applyAlignment="0" applyProtection="0"/>
    <xf numFmtId="0" fontId="3" fillId="0" borderId="0" applyNumberFormat="0" applyBorder="0" applyProtection="0"/>
    <xf numFmtId="0" fontId="22" fillId="6"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7"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3" borderId="0" applyNumberFormat="0" applyBorder="0" applyAlignment="0" applyProtection="0"/>
    <xf numFmtId="0" fontId="23" fillId="11" borderId="0" applyNumberFormat="0" applyBorder="0" applyAlignment="0" applyProtection="0"/>
    <xf numFmtId="0" fontId="23" fillId="7" borderId="0" applyNumberFormat="0" applyBorder="0" applyAlignment="0" applyProtection="0"/>
    <xf numFmtId="0" fontId="23" fillId="12" borderId="0" applyNumberFormat="0" applyBorder="0" applyAlignment="0" applyProtection="0"/>
    <xf numFmtId="0" fontId="23" fillId="2"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2" fillId="0" borderId="0" applyFont="0" applyBorder="0" applyProtection="0"/>
    <xf numFmtId="0" fontId="24" fillId="0" borderId="0" applyNumberFormat="0" applyBorder="0" applyProtection="0">
      <alignment horizontal="center"/>
    </xf>
    <xf numFmtId="0" fontId="24" fillId="0" borderId="0" applyNumberFormat="0" applyBorder="0" applyProtection="0">
      <alignment horizontal="center" textRotation="90"/>
    </xf>
    <xf numFmtId="0" fontId="25" fillId="0" borderId="0" applyNumberFormat="0" applyBorder="0" applyProtection="0"/>
    <xf numFmtId="0" fontId="26" fillId="0" borderId="0" applyNumberFormat="0" applyBorder="0" applyProtection="0"/>
    <xf numFmtId="166" fontId="26" fillId="0" borderId="0" applyBorder="0" applyProtection="0"/>
    <xf numFmtId="0" fontId="27" fillId="0" borderId="0" applyNumberFormat="0" applyBorder="0" applyProtection="0"/>
    <xf numFmtId="0" fontId="28" fillId="0" borderId="0" applyNumberFormat="0" applyBorder="0" applyProtection="0"/>
    <xf numFmtId="0" fontId="29" fillId="0" borderId="0"/>
    <xf numFmtId="0" fontId="1" fillId="0" borderId="0"/>
    <xf numFmtId="0" fontId="1" fillId="0" borderId="0"/>
    <xf numFmtId="0" fontId="22" fillId="0" borderId="0" applyNumberFormat="0" applyBorder="0" applyProtection="0"/>
    <xf numFmtId="0" fontId="1" fillId="0" borderId="0"/>
    <xf numFmtId="0" fontId="1" fillId="0" borderId="0"/>
    <xf numFmtId="0" fontId="28" fillId="0" borderId="0" applyNumberFormat="0" applyBorder="0" applyProtection="0"/>
    <xf numFmtId="0" fontId="1" fillId="0" borderId="0"/>
    <xf numFmtId="0" fontId="1" fillId="0" borderId="0"/>
    <xf numFmtId="0" fontId="30" fillId="0" borderId="0"/>
    <xf numFmtId="0" fontId="1" fillId="0" borderId="0"/>
    <xf numFmtId="0" fontId="31" fillId="0" borderId="0"/>
    <xf numFmtId="0" fontId="30" fillId="0" borderId="0"/>
    <xf numFmtId="0" fontId="28" fillId="0" borderId="0" applyNumberFormat="0" applyBorder="0" applyProtection="0"/>
    <xf numFmtId="9" fontId="28"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164" fontId="25" fillId="0" borderId="0" applyBorder="0" applyProtection="0"/>
    <xf numFmtId="167" fontId="29" fillId="0" borderId="0" applyFont="0" applyFill="0" applyBorder="0" applyAlignment="0" applyProtection="0"/>
    <xf numFmtId="0" fontId="32" fillId="0" borderId="0"/>
    <xf numFmtId="9" fontId="32" fillId="0" borderId="0" applyFill="0" applyBorder="0" applyAlignment="0" applyProtection="0"/>
    <xf numFmtId="0" fontId="1" fillId="0" borderId="0"/>
    <xf numFmtId="0" fontId="29" fillId="0" borderId="0"/>
    <xf numFmtId="167" fontId="32" fillId="0" borderId="0" applyFill="0" applyBorder="0" applyAlignment="0" applyProtection="0"/>
  </cellStyleXfs>
  <cellXfs count="426">
    <xf numFmtId="0" fontId="0" fillId="0" borderId="0" xfId="0"/>
    <xf numFmtId="0" fontId="3" fillId="0" borderId="0" xfId="2" applyFont="1" applyFill="1" applyAlignment="1"/>
    <xf numFmtId="0" fontId="3" fillId="0" borderId="0" xfId="2" applyFont="1" applyFill="1" applyAlignment="1">
      <alignment horizontal="center" vertical="center"/>
    </xf>
    <xf numFmtId="0" fontId="4" fillId="0" borderId="0" xfId="2" applyFont="1" applyFill="1" applyAlignment="1">
      <alignment horizontal="center" vertical="center"/>
    </xf>
    <xf numFmtId="0" fontId="4" fillId="0" borderId="0" xfId="2" applyFont="1" applyFill="1" applyAlignment="1"/>
    <xf numFmtId="0" fontId="3" fillId="0" borderId="0" xfId="2" applyFont="1" applyFill="1" applyAlignment="1">
      <alignment horizontal="center"/>
    </xf>
    <xf numFmtId="0" fontId="5" fillId="0" borderId="0" xfId="2" applyFont="1" applyFill="1" applyAlignment="1">
      <alignment horizontal="center" vertical="center" wrapText="1"/>
    </xf>
    <xf numFmtId="0" fontId="3" fillId="0" borderId="0" xfId="2" applyFont="1" applyFill="1" applyAlignment="1">
      <alignment vertical="center" wrapText="1"/>
    </xf>
    <xf numFmtId="0" fontId="6" fillId="0" borderId="0" xfId="0" applyFont="1" applyFill="1" applyAlignment="1" applyProtection="1">
      <alignment horizontal="left"/>
    </xf>
    <xf numFmtId="0" fontId="7" fillId="0" borderId="0" xfId="2" applyFont="1" applyFill="1" applyAlignment="1">
      <alignment horizontal="center" vertical="center"/>
    </xf>
    <xf numFmtId="0" fontId="8" fillId="0" borderId="0" xfId="2" applyFont="1" applyFill="1" applyAlignment="1"/>
    <xf numFmtId="0" fontId="0" fillId="0" borderId="1" xfId="0" applyFill="1" applyBorder="1"/>
    <xf numFmtId="0" fontId="0" fillId="0" borderId="0" xfId="0" applyFont="1" applyFill="1"/>
    <xf numFmtId="0" fontId="2" fillId="0" borderId="0" xfId="2" applyFont="1" applyFill="1" applyAlignment="1">
      <alignment horizontal="center" vertical="center"/>
    </xf>
    <xf numFmtId="164" fontId="2" fillId="0" borderId="3"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9" fillId="0" borderId="6" xfId="2" applyNumberFormat="1" applyFont="1" applyFill="1" applyBorder="1" applyAlignment="1">
      <alignment horizontal="center" vertical="center"/>
    </xf>
    <xf numFmtId="0" fontId="11" fillId="0" borderId="0" xfId="2" applyFont="1" applyFill="1" applyAlignment="1">
      <alignment horizontal="center" vertical="center"/>
    </xf>
    <xf numFmtId="165" fontId="4" fillId="0" borderId="2" xfId="1" applyNumberFormat="1" applyFont="1" applyFill="1" applyBorder="1" applyAlignment="1">
      <alignment horizontal="center" vertical="center"/>
    </xf>
    <xf numFmtId="1" fontId="4" fillId="0" borderId="2" xfId="2" applyNumberFormat="1" applyFont="1" applyFill="1" applyBorder="1" applyAlignment="1">
      <alignment horizontal="center" vertical="center"/>
    </xf>
    <xf numFmtId="165" fontId="4" fillId="0" borderId="2" xfId="1" applyNumberFormat="1" applyFont="1" applyFill="1" applyBorder="1" applyAlignment="1">
      <alignment horizontal="center" vertical="center" wrapText="1"/>
    </xf>
    <xf numFmtId="1" fontId="0" fillId="0" borderId="7" xfId="0" applyNumberFormat="1" applyFont="1" applyFill="1" applyBorder="1" applyAlignment="1">
      <alignment horizontal="center" vertical="center"/>
    </xf>
    <xf numFmtId="0" fontId="12" fillId="0" borderId="2" xfId="2" applyFont="1" applyFill="1" applyBorder="1" applyAlignment="1">
      <alignment horizontal="center" vertical="center" wrapText="1"/>
    </xf>
    <xf numFmtId="164" fontId="11" fillId="2" borderId="3" xfId="2" applyNumberFormat="1" applyFont="1" applyFill="1" applyBorder="1" applyAlignment="1">
      <alignment horizontal="center" vertical="center"/>
    </xf>
    <xf numFmtId="1" fontId="11" fillId="3" borderId="6" xfId="2"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0" fontId="8" fillId="2" borderId="2" xfId="2" applyFont="1" applyFill="1" applyBorder="1" applyAlignment="1">
      <alignment horizontal="center" vertical="center" wrapText="1"/>
    </xf>
    <xf numFmtId="0" fontId="15" fillId="4" borderId="3" xfId="2" applyFont="1" applyFill="1" applyBorder="1" applyAlignment="1">
      <alignment horizontal="center" vertical="center"/>
    </xf>
    <xf numFmtId="1" fontId="15" fillId="4" borderId="3" xfId="2"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0" fontId="12" fillId="0" borderId="6" xfId="2" applyFont="1" applyFill="1" applyBorder="1" applyAlignment="1">
      <alignment vertical="center"/>
    </xf>
    <xf numFmtId="0" fontId="11" fillId="2" borderId="2" xfId="2" applyFont="1" applyFill="1" applyBorder="1" applyAlignment="1">
      <alignment horizontal="center" vertical="center"/>
    </xf>
    <xf numFmtId="1" fontId="11" fillId="5" borderId="7" xfId="0" applyNumberFormat="1" applyFont="1" applyFill="1" applyBorder="1" applyAlignment="1">
      <alignment horizontal="center" vertical="center"/>
    </xf>
    <xf numFmtId="0" fontId="8" fillId="2" borderId="2" xfId="2" applyFont="1" applyFill="1" applyBorder="1" applyAlignment="1">
      <alignment vertical="center"/>
    </xf>
    <xf numFmtId="0" fontId="12" fillId="0" borderId="2" xfId="2" applyFont="1" applyFill="1" applyBorder="1" applyAlignment="1">
      <alignment vertical="center"/>
    </xf>
    <xf numFmtId="0" fontId="12" fillId="0" borderId="2" xfId="2" applyFont="1" applyFill="1" applyBorder="1" applyAlignment="1">
      <alignment horizontal="left" vertical="center"/>
    </xf>
    <xf numFmtId="0" fontId="12" fillId="0" borderId="3" xfId="2" applyFont="1" applyFill="1" applyBorder="1" applyAlignment="1">
      <alignment vertical="center"/>
    </xf>
    <xf numFmtId="0" fontId="16" fillId="0" borderId="5" xfId="2" applyFont="1" applyFill="1" applyBorder="1" applyAlignment="1">
      <alignment horizontal="center" vertical="center" wrapText="1"/>
    </xf>
    <xf numFmtId="0" fontId="16" fillId="4" borderId="2" xfId="2" applyFont="1" applyFill="1" applyBorder="1" applyAlignment="1">
      <alignment horizontal="center" vertical="center"/>
    </xf>
    <xf numFmtId="0" fontId="19" fillId="0" borderId="0" xfId="2" applyFont="1" applyFill="1" applyAlignment="1">
      <alignment horizontal="center" vertical="center" wrapText="1"/>
    </xf>
    <xf numFmtId="164" fontId="2" fillId="0" borderId="2" xfId="2" applyNumberFormat="1" applyFont="1" applyFill="1" applyBorder="1" applyAlignment="1">
      <alignment horizontal="center" vertical="center"/>
    </xf>
    <xf numFmtId="0" fontId="2" fillId="0" borderId="2" xfId="27" applyFont="1" applyFill="1" applyBorder="1" applyAlignment="1">
      <alignment horizontal="center" vertical="center"/>
    </xf>
    <xf numFmtId="164" fontId="2" fillId="0" borderId="4" xfId="2" applyNumberFormat="1" applyFont="1" applyFill="1" applyBorder="1" applyAlignment="1">
      <alignment horizontal="center" vertical="center"/>
    </xf>
    <xf numFmtId="0" fontId="2" fillId="0" borderId="7" xfId="27" applyFont="1" applyFill="1" applyBorder="1" applyAlignment="1">
      <alignment horizontal="center" vertical="center"/>
    </xf>
    <xf numFmtId="164" fontId="2" fillId="0" borderId="7" xfId="2" applyNumberFormat="1" applyFont="1" applyFill="1" applyBorder="1" applyAlignment="1">
      <alignment horizontal="center" vertical="center"/>
    </xf>
    <xf numFmtId="165" fontId="4" fillId="0" borderId="2" xfId="43" applyNumberFormat="1"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6" xfId="2" applyFont="1" applyFill="1" applyBorder="1" applyAlignment="1">
      <alignment horizontal="center" vertical="center" wrapText="1"/>
    </xf>
    <xf numFmtId="165" fontId="4" fillId="0" borderId="6" xfId="43" applyNumberFormat="1" applyFont="1" applyFill="1" applyBorder="1" applyAlignment="1">
      <alignment horizontal="center" vertical="center" wrapText="1"/>
    </xf>
    <xf numFmtId="165" fontId="5" fillId="0" borderId="2" xfId="2" applyNumberFormat="1" applyFont="1" applyFill="1" applyBorder="1" applyAlignment="1">
      <alignment horizontal="center" vertical="center"/>
    </xf>
    <xf numFmtId="165" fontId="34" fillId="4" borderId="2" xfId="21" applyNumberFormat="1" applyFont="1" applyFill="1" applyBorder="1" applyAlignment="1">
      <alignment horizontal="center" vertical="center"/>
    </xf>
    <xf numFmtId="165" fontId="5" fillId="0" borderId="5" xfId="2" applyNumberFormat="1" applyFont="1" applyFill="1" applyBorder="1" applyAlignment="1">
      <alignment horizontal="center" vertical="center"/>
    </xf>
    <xf numFmtId="165" fontId="34" fillId="4" borderId="4" xfId="21" applyNumberFormat="1" applyFont="1" applyFill="1" applyBorder="1" applyAlignment="1">
      <alignment horizontal="center" vertical="center"/>
    </xf>
    <xf numFmtId="165" fontId="5" fillId="0" borderId="10" xfId="2" applyNumberFormat="1" applyFont="1" applyFill="1" applyBorder="1" applyAlignment="1">
      <alignment horizontal="center" vertical="center" wrapText="1"/>
    </xf>
    <xf numFmtId="165" fontId="34" fillId="4" borderId="11" xfId="21" applyNumberFormat="1" applyFont="1" applyFill="1" applyBorder="1" applyAlignment="1">
      <alignment horizontal="center" vertical="center"/>
    </xf>
    <xf numFmtId="165" fontId="34" fillId="4" borderId="5" xfId="27" applyNumberFormat="1" applyFont="1" applyFill="1" applyBorder="1" applyAlignment="1" applyProtection="1">
      <alignment horizontal="center" vertical="center"/>
    </xf>
    <xf numFmtId="165" fontId="34" fillId="4" borderId="2" xfId="27" applyNumberFormat="1" applyFont="1" applyFill="1" applyBorder="1" applyAlignment="1" applyProtection="1">
      <alignment horizontal="center" vertical="center"/>
    </xf>
    <xf numFmtId="9" fontId="35" fillId="0" borderId="2" xfId="27" applyNumberFormat="1" applyFont="1" applyFill="1" applyBorder="1" applyAlignment="1" applyProtection="1">
      <alignment horizontal="center" vertical="center"/>
    </xf>
    <xf numFmtId="164" fontId="11" fillId="2" borderId="2" xfId="2" applyNumberFormat="1" applyFont="1" applyFill="1" applyBorder="1" applyAlignment="1">
      <alignment horizontal="center" vertical="center"/>
    </xf>
    <xf numFmtId="0" fontId="37" fillId="2" borderId="2" xfId="27" applyFont="1" applyFill="1" applyBorder="1" applyAlignment="1">
      <alignment horizontal="center" vertical="center"/>
    </xf>
    <xf numFmtId="0" fontId="15" fillId="4" borderId="2" xfId="2" applyFont="1" applyFill="1" applyBorder="1" applyAlignment="1">
      <alignment horizontal="center" vertical="center"/>
    </xf>
    <xf numFmtId="0" fontId="39" fillId="4" borderId="12" xfId="42" applyFont="1" applyFill="1" applyBorder="1" applyAlignment="1">
      <alignment horizontal="center" vertical="center"/>
    </xf>
    <xf numFmtId="0" fontId="38" fillId="16" borderId="2" xfId="27" applyFont="1" applyFill="1" applyBorder="1" applyAlignment="1" applyProtection="1">
      <alignment horizontal="center" vertical="center"/>
    </xf>
    <xf numFmtId="0" fontId="39" fillId="0" borderId="2" xfId="27" applyFont="1" applyBorder="1" applyAlignment="1">
      <alignment horizontal="center" vertical="center"/>
    </xf>
    <xf numFmtId="0" fontId="17" fillId="0" borderId="2" xfId="2" applyFont="1" applyFill="1" applyBorder="1" applyAlignment="1">
      <alignment horizontal="center" vertical="center" wrapText="1"/>
    </xf>
    <xf numFmtId="0" fontId="4" fillId="4" borderId="2" xfId="2" applyFont="1" applyFill="1" applyBorder="1" applyAlignment="1">
      <alignment horizontal="center" vertical="center"/>
    </xf>
    <xf numFmtId="0" fontId="3" fillId="0" borderId="9" xfId="2" applyFont="1" applyFill="1" applyBorder="1" applyAlignment="1">
      <alignment horizontal="center"/>
    </xf>
    <xf numFmtId="0" fontId="32" fillId="0" borderId="0" xfId="48"/>
    <xf numFmtId="0" fontId="42" fillId="17" borderId="13" xfId="48" applyFont="1" applyFill="1" applyBorder="1" applyAlignment="1" applyProtection="1">
      <alignment vertical="center"/>
    </xf>
    <xf numFmtId="0" fontId="42" fillId="17" borderId="13" xfId="48" applyFont="1" applyFill="1" applyBorder="1" applyAlignment="1" applyProtection="1">
      <alignment horizontal="center" vertical="center"/>
    </xf>
    <xf numFmtId="0" fontId="42" fillId="17" borderId="13" xfId="48" applyFont="1" applyFill="1" applyBorder="1" applyAlignment="1" applyProtection="1">
      <alignment horizontal="center" vertical="center" wrapText="1"/>
    </xf>
    <xf numFmtId="0" fontId="42" fillId="17" borderId="19" xfId="48" applyFont="1" applyFill="1" applyBorder="1" applyAlignment="1" applyProtection="1">
      <alignment horizontal="center" vertical="center"/>
    </xf>
    <xf numFmtId="0" fontId="42" fillId="17" borderId="20" xfId="48" applyFont="1" applyFill="1" applyBorder="1" applyAlignment="1" applyProtection="1">
      <alignment horizontal="left" vertical="center"/>
    </xf>
    <xf numFmtId="1" fontId="49" fillId="17" borderId="20" xfId="48" applyNumberFormat="1" applyFont="1" applyFill="1" applyBorder="1" applyAlignment="1">
      <alignment horizontal="center" vertical="center"/>
    </xf>
    <xf numFmtId="0" fontId="50" fillId="18" borderId="21" xfId="48" applyFont="1" applyFill="1" applyBorder="1" applyAlignment="1">
      <alignment horizontal="center" vertical="center"/>
    </xf>
    <xf numFmtId="0" fontId="50" fillId="0" borderId="21" xfId="48" applyFont="1" applyFill="1" applyBorder="1" applyAlignment="1">
      <alignment horizontal="center" vertical="center"/>
    </xf>
    <xf numFmtId="164" fontId="42" fillId="21" borderId="19" xfId="48" applyNumberFormat="1" applyFont="1" applyFill="1" applyBorder="1" applyAlignment="1" applyProtection="1">
      <alignment horizontal="center" vertical="center"/>
    </xf>
    <xf numFmtId="164" fontId="42" fillId="21" borderId="13" xfId="48" applyNumberFormat="1" applyFont="1" applyFill="1" applyBorder="1" applyAlignment="1" applyProtection="1">
      <alignment horizontal="center" vertical="center"/>
    </xf>
    <xf numFmtId="164" fontId="42" fillId="21" borderId="22" xfId="48" applyNumberFormat="1" applyFont="1" applyFill="1" applyBorder="1" applyAlignment="1" applyProtection="1">
      <alignment horizontal="center" vertical="center"/>
    </xf>
    <xf numFmtId="0" fontId="51" fillId="0" borderId="7" xfId="48" applyFont="1" applyBorder="1" applyAlignment="1">
      <alignment horizontal="center" vertical="center"/>
    </xf>
    <xf numFmtId="0" fontId="32" fillId="0" borderId="7" xfId="48" applyBorder="1" applyAlignment="1">
      <alignment horizontal="center" vertical="center"/>
    </xf>
    <xf numFmtId="164" fontId="52" fillId="0" borderId="23" xfId="48" applyNumberFormat="1" applyFont="1" applyBorder="1" applyAlignment="1">
      <alignment horizontal="center" vertical="center"/>
    </xf>
    <xf numFmtId="0" fontId="32" fillId="22" borderId="7" xfId="48" applyFill="1" applyBorder="1" applyAlignment="1">
      <alignment horizontal="center" vertical="center"/>
    </xf>
    <xf numFmtId="0" fontId="42" fillId="0" borderId="19" xfId="48" applyFont="1" applyBorder="1" applyAlignment="1" applyProtection="1">
      <alignment horizontal="center" vertical="center"/>
    </xf>
    <xf numFmtId="0" fontId="42" fillId="0" borderId="20" xfId="48" applyFont="1" applyBorder="1" applyAlignment="1" applyProtection="1">
      <alignment horizontal="left" vertical="center"/>
    </xf>
    <xf numFmtId="0" fontId="42" fillId="23" borderId="19" xfId="48" applyFont="1" applyFill="1" applyBorder="1" applyAlignment="1" applyProtection="1">
      <alignment horizontal="center" vertical="center"/>
    </xf>
    <xf numFmtId="0" fontId="42" fillId="23" borderId="20" xfId="48" applyFont="1" applyFill="1" applyBorder="1" applyAlignment="1" applyProtection="1">
      <alignment horizontal="left" vertical="center"/>
    </xf>
    <xf numFmtId="1" fontId="49" fillId="24" borderId="20" xfId="48" applyNumberFormat="1" applyFont="1" applyFill="1" applyBorder="1" applyAlignment="1">
      <alignment horizontal="center" vertical="center"/>
    </xf>
    <xf numFmtId="0" fontId="50" fillId="23" borderId="21" xfId="48" applyFont="1" applyFill="1" applyBorder="1" applyAlignment="1">
      <alignment horizontal="center" vertical="center"/>
    </xf>
    <xf numFmtId="0" fontId="50" fillId="5" borderId="21" xfId="48" applyFont="1" applyFill="1" applyBorder="1" applyAlignment="1">
      <alignment horizontal="center" vertical="center"/>
    </xf>
    <xf numFmtId="164" fontId="42" fillId="24" borderId="19" xfId="48" applyNumberFormat="1" applyFont="1" applyFill="1" applyBorder="1" applyAlignment="1" applyProtection="1">
      <alignment horizontal="center" vertical="center"/>
    </xf>
    <xf numFmtId="164" fontId="42" fillId="24" borderId="13" xfId="48" applyNumberFormat="1" applyFont="1" applyFill="1" applyBorder="1" applyAlignment="1" applyProtection="1">
      <alignment horizontal="center" vertical="center"/>
    </xf>
    <xf numFmtId="164" fontId="42" fillId="23" borderId="13" xfId="48" applyNumberFormat="1" applyFont="1" applyFill="1" applyBorder="1" applyAlignment="1" applyProtection="1">
      <alignment horizontal="center" vertical="center"/>
    </xf>
    <xf numFmtId="164" fontId="42" fillId="24" borderId="22" xfId="48" applyNumberFormat="1" applyFont="1" applyFill="1" applyBorder="1" applyAlignment="1" applyProtection="1">
      <alignment horizontal="center" vertical="center"/>
    </xf>
    <xf numFmtId="0" fontId="43" fillId="23" borderId="7" xfId="48" applyFont="1" applyFill="1" applyBorder="1" applyAlignment="1" applyProtection="1">
      <alignment horizontal="center" vertical="center"/>
    </xf>
    <xf numFmtId="0" fontId="53" fillId="5" borderId="7" xfId="48" applyFont="1" applyFill="1" applyBorder="1" applyAlignment="1">
      <alignment horizontal="center" vertical="center"/>
    </xf>
    <xf numFmtId="164" fontId="52" fillId="5" borderId="23" xfId="48" applyNumberFormat="1" applyFont="1" applyFill="1" applyBorder="1" applyAlignment="1">
      <alignment horizontal="center" vertical="center"/>
    </xf>
    <xf numFmtId="0" fontId="42" fillId="23" borderId="20" xfId="48" applyFont="1" applyFill="1" applyBorder="1" applyAlignment="1" applyProtection="1">
      <alignment horizontal="center" vertical="center"/>
    </xf>
    <xf numFmtId="0" fontId="42" fillId="0" borderId="24" xfId="48" applyFont="1" applyBorder="1" applyAlignment="1" applyProtection="1">
      <alignment horizontal="center" vertical="center"/>
    </xf>
    <xf numFmtId="0" fontId="42" fillId="0" borderId="25" xfId="48" applyFont="1" applyBorder="1" applyAlignment="1" applyProtection="1">
      <alignment horizontal="left" vertical="center"/>
    </xf>
    <xf numFmtId="164" fontId="42" fillId="22" borderId="13" xfId="48" applyNumberFormat="1" applyFont="1" applyFill="1" applyBorder="1" applyAlignment="1" applyProtection="1">
      <alignment horizontal="center" vertical="center"/>
    </xf>
    <xf numFmtId="0" fontId="51" fillId="17" borderId="7" xfId="48" applyFont="1" applyFill="1" applyBorder="1" applyAlignment="1">
      <alignment horizontal="center" vertical="center"/>
    </xf>
    <xf numFmtId="164" fontId="42" fillId="23" borderId="19" xfId="48" applyNumberFormat="1" applyFont="1" applyFill="1" applyBorder="1" applyAlignment="1" applyProtection="1">
      <alignment horizontal="center" vertical="center"/>
    </xf>
    <xf numFmtId="164" fontId="42" fillId="23" borderId="22" xfId="48" applyNumberFormat="1" applyFont="1" applyFill="1" applyBorder="1" applyAlignment="1" applyProtection="1">
      <alignment horizontal="center" vertical="center"/>
    </xf>
    <xf numFmtId="0" fontId="53" fillId="19" borderId="7" xfId="48" applyFont="1" applyFill="1" applyBorder="1" applyAlignment="1">
      <alignment horizontal="center" vertical="center"/>
    </xf>
    <xf numFmtId="164" fontId="52" fillId="23" borderId="23" xfId="48" applyNumberFormat="1" applyFont="1" applyFill="1" applyBorder="1" applyAlignment="1">
      <alignment horizontal="center" vertical="center"/>
    </xf>
    <xf numFmtId="1" fontId="49" fillId="23" borderId="7" xfId="48" applyNumberFormat="1" applyFont="1" applyFill="1" applyBorder="1" applyAlignment="1">
      <alignment horizontal="center" vertical="center"/>
    </xf>
    <xf numFmtId="1" fontId="49" fillId="0" borderId="20" xfId="48" applyNumberFormat="1" applyFont="1" applyFill="1" applyBorder="1" applyAlignment="1">
      <alignment horizontal="center" vertical="center"/>
    </xf>
    <xf numFmtId="164" fontId="42" fillId="0" borderId="19" xfId="48" applyNumberFormat="1" applyFont="1" applyFill="1" applyBorder="1" applyAlignment="1" applyProtection="1">
      <alignment horizontal="center" vertical="center"/>
    </xf>
    <xf numFmtId="164" fontId="42" fillId="0" borderId="13" xfId="48" applyNumberFormat="1" applyFont="1" applyFill="1" applyBorder="1" applyAlignment="1" applyProtection="1">
      <alignment horizontal="center" vertical="center"/>
    </xf>
    <xf numFmtId="164" fontId="42" fillId="0" borderId="22" xfId="48" applyNumberFormat="1" applyFont="1" applyFill="1" applyBorder="1" applyAlignment="1" applyProtection="1">
      <alignment horizontal="center" vertical="center"/>
    </xf>
    <xf numFmtId="0" fontId="42" fillId="0" borderId="7" xfId="48" applyFont="1" applyFill="1" applyBorder="1" applyAlignment="1" applyProtection="1">
      <alignment horizontal="center" vertical="center"/>
    </xf>
    <xf numFmtId="0" fontId="53" fillId="0" borderId="7" xfId="48" applyFont="1" applyFill="1" applyBorder="1" applyAlignment="1">
      <alignment horizontal="center" vertical="center"/>
    </xf>
    <xf numFmtId="164" fontId="52" fillId="0" borderId="23" xfId="48" applyNumberFormat="1" applyFont="1" applyFill="1" applyBorder="1" applyAlignment="1">
      <alignment horizontal="center" vertical="center"/>
    </xf>
    <xf numFmtId="1" fontId="49" fillId="0" borderId="7" xfId="48" applyNumberFormat="1" applyFont="1" applyFill="1" applyBorder="1" applyAlignment="1">
      <alignment horizontal="center" vertical="center"/>
    </xf>
    <xf numFmtId="0" fontId="32" fillId="0" borderId="0" xfId="48" applyFill="1"/>
    <xf numFmtId="1" fontId="48" fillId="0" borderId="13" xfId="48" applyNumberFormat="1" applyFont="1" applyFill="1" applyBorder="1" applyAlignment="1" applyProtection="1">
      <alignment horizontal="center" vertical="center"/>
      <protection locked="0"/>
    </xf>
    <xf numFmtId="165" fontId="52" fillId="0" borderId="13" xfId="49" applyNumberFormat="1" applyFont="1" applyFill="1" applyBorder="1" applyAlignment="1" applyProtection="1">
      <alignment horizontal="center" vertical="center"/>
    </xf>
    <xf numFmtId="1" fontId="55" fillId="0" borderId="21" xfId="48" applyNumberFormat="1" applyFont="1" applyFill="1" applyBorder="1" applyAlignment="1" applyProtection="1">
      <alignment horizontal="center" vertical="center"/>
      <protection locked="0"/>
    </xf>
    <xf numFmtId="0" fontId="53" fillId="0" borderId="13" xfId="48" applyFont="1" applyFill="1" applyBorder="1" applyAlignment="1">
      <alignment horizontal="center" vertical="center"/>
    </xf>
    <xf numFmtId="0" fontId="56" fillId="0" borderId="21" xfId="48" applyFont="1" applyFill="1" applyBorder="1" applyAlignment="1">
      <alignment horizontal="center" vertical="center"/>
    </xf>
    <xf numFmtId="164" fontId="57" fillId="0" borderId="28" xfId="48" applyNumberFormat="1" applyFont="1" applyFill="1" applyBorder="1" applyAlignment="1" applyProtection="1">
      <alignment horizontal="center" vertical="center"/>
    </xf>
    <xf numFmtId="164" fontId="57" fillId="0" borderId="21" xfId="48" applyNumberFormat="1" applyFont="1" applyFill="1" applyBorder="1" applyAlignment="1" applyProtection="1">
      <alignment horizontal="center" vertical="center"/>
    </xf>
    <xf numFmtId="164" fontId="57" fillId="0" borderId="29" xfId="48" applyNumberFormat="1" applyFont="1" applyFill="1" applyBorder="1" applyAlignment="1" applyProtection="1">
      <alignment horizontal="center" vertical="center"/>
    </xf>
    <xf numFmtId="0" fontId="57" fillId="0" borderId="30" xfId="48" applyFont="1" applyFill="1" applyBorder="1" applyAlignment="1" applyProtection="1">
      <alignment horizontal="center" vertical="center"/>
    </xf>
    <xf numFmtId="0" fontId="57" fillId="0" borderId="29" xfId="48" applyFont="1" applyFill="1" applyBorder="1" applyAlignment="1" applyProtection="1">
      <alignment horizontal="center" vertical="center"/>
    </xf>
    <xf numFmtId="0" fontId="57" fillId="0" borderId="31" xfId="48" applyFont="1" applyFill="1" applyBorder="1" applyAlignment="1" applyProtection="1">
      <alignment horizontal="center" vertical="center"/>
    </xf>
    <xf numFmtId="0" fontId="32" fillId="0" borderId="7" xfId="48" applyFont="1" applyFill="1" applyBorder="1" applyAlignment="1">
      <alignment horizontal="center" vertical="center"/>
    </xf>
    <xf numFmtId="0" fontId="32" fillId="0" borderId="0" xfId="48" applyAlignment="1">
      <alignment horizontal="left" vertical="center"/>
    </xf>
    <xf numFmtId="0" fontId="58" fillId="0" borderId="34" xfId="48" applyFont="1" applyBorder="1" applyAlignment="1">
      <alignment horizontal="center" vertical="center" wrapText="1"/>
    </xf>
    <xf numFmtId="0" fontId="59" fillId="0" borderId="30" xfId="48" applyFont="1" applyBorder="1" applyAlignment="1">
      <alignment vertical="center"/>
    </xf>
    <xf numFmtId="0" fontId="59" fillId="0" borderId="30" xfId="48" applyFont="1" applyBorder="1" applyAlignment="1">
      <alignment horizontal="center" vertical="center"/>
    </xf>
    <xf numFmtId="0" fontId="60" fillId="0" borderId="30" xfId="48" applyFont="1" applyBorder="1" applyAlignment="1">
      <alignment horizontal="center" vertical="center" wrapText="1"/>
    </xf>
    <xf numFmtId="164" fontId="61" fillId="0" borderId="7" xfId="48" applyNumberFormat="1" applyFont="1" applyBorder="1" applyAlignment="1">
      <alignment horizontal="center" vertical="center"/>
    </xf>
    <xf numFmtId="2" fontId="61" fillId="0" borderId="7" xfId="48" applyNumberFormat="1" applyFont="1" applyBorder="1" applyAlignment="1">
      <alignment horizontal="center" vertical="center"/>
    </xf>
    <xf numFmtId="0" fontId="61" fillId="0" borderId="26" xfId="48" applyFont="1" applyBorder="1" applyAlignment="1">
      <alignment vertical="center"/>
    </xf>
    <xf numFmtId="0" fontId="61" fillId="0" borderId="35" xfId="48" applyFont="1" applyBorder="1" applyAlignment="1">
      <alignment vertical="center"/>
    </xf>
    <xf numFmtId="0" fontId="61" fillId="0" borderId="27" xfId="48" applyFont="1" applyBorder="1" applyAlignment="1">
      <alignment vertical="center"/>
    </xf>
    <xf numFmtId="0" fontId="56" fillId="0" borderId="7" xfId="48" applyFont="1" applyBorder="1" applyAlignment="1">
      <alignment horizontal="center" vertical="center"/>
    </xf>
    <xf numFmtId="0" fontId="56" fillId="25" borderId="7" xfId="48" applyFont="1" applyFill="1" applyBorder="1" applyAlignment="1">
      <alignment horizontal="center" vertical="center"/>
    </xf>
    <xf numFmtId="0" fontId="52" fillId="22" borderId="7" xfId="48" applyFont="1" applyFill="1" applyBorder="1" applyAlignment="1">
      <alignment horizontal="center" vertical="center"/>
    </xf>
    <xf numFmtId="165" fontId="62" fillId="0" borderId="7" xfId="49" applyNumberFormat="1" applyFont="1" applyFill="1" applyBorder="1" applyAlignment="1">
      <alignment horizontal="center" vertical="center"/>
    </xf>
    <xf numFmtId="0" fontId="32" fillId="0" borderId="0" xfId="48" applyBorder="1"/>
    <xf numFmtId="0" fontId="63" fillId="0" borderId="0" xfId="48" applyFont="1" applyBorder="1" applyAlignment="1">
      <alignment horizontal="center" vertical="center" wrapText="1"/>
    </xf>
    <xf numFmtId="0" fontId="64" fillId="0" borderId="0" xfId="48" applyFont="1" applyBorder="1" applyAlignment="1">
      <alignment horizontal="center" vertical="center" wrapText="1"/>
    </xf>
    <xf numFmtId="0" fontId="65" fillId="0" borderId="0" xfId="48" applyFont="1" applyBorder="1" applyAlignment="1">
      <alignment horizontal="center" vertical="center" wrapText="1"/>
    </xf>
    <xf numFmtId="0" fontId="66" fillId="0" borderId="0" xfId="48" applyFont="1" applyBorder="1" applyAlignment="1">
      <alignment horizontal="center" vertical="center" wrapText="1"/>
    </xf>
    <xf numFmtId="0" fontId="67" fillId="0" borderId="0" xfId="48" applyFont="1" applyBorder="1" applyAlignment="1">
      <alignment horizontal="center" vertical="center" wrapText="1"/>
    </xf>
    <xf numFmtId="0" fontId="68" fillId="0" borderId="0" xfId="48" applyFont="1" applyBorder="1" applyAlignment="1">
      <alignment horizontal="center" vertical="center" wrapText="1"/>
    </xf>
    <xf numFmtId="0" fontId="69" fillId="0" borderId="0" xfId="48" applyFont="1" applyBorder="1" applyAlignment="1">
      <alignment horizontal="center" vertical="center" wrapText="1"/>
    </xf>
    <xf numFmtId="0" fontId="70" fillId="0" borderId="0" xfId="48" applyFont="1" applyBorder="1" applyAlignment="1">
      <alignment horizontal="center" vertical="center" wrapText="1"/>
    </xf>
    <xf numFmtId="0" fontId="63" fillId="0" borderId="0" xfId="48" applyFont="1" applyBorder="1" applyAlignment="1">
      <alignment vertical="center" wrapText="1"/>
    </xf>
    <xf numFmtId="164" fontId="66" fillId="0" borderId="0" xfId="48" applyNumberFormat="1" applyFont="1" applyBorder="1" applyAlignment="1">
      <alignment horizontal="center" vertical="center" wrapText="1"/>
    </xf>
    <xf numFmtId="0" fontId="72" fillId="0" borderId="0" xfId="48" applyFont="1" applyBorder="1" applyAlignment="1">
      <alignment horizontal="center" vertical="center" wrapText="1"/>
    </xf>
    <xf numFmtId="164" fontId="66" fillId="0" borderId="0" xfId="48" applyNumberFormat="1" applyFont="1" applyBorder="1" applyAlignment="1">
      <alignment vertical="center" wrapText="1"/>
    </xf>
    <xf numFmtId="0" fontId="71" fillId="0" borderId="0" xfId="48" applyFont="1" applyBorder="1" applyAlignment="1">
      <alignment horizontal="center" vertical="center" wrapText="1"/>
    </xf>
    <xf numFmtId="0" fontId="63" fillId="0" borderId="36" xfId="48" applyFont="1" applyBorder="1" applyAlignment="1">
      <alignment vertical="center" wrapText="1"/>
    </xf>
    <xf numFmtId="0" fontId="65" fillId="0" borderId="37" xfId="48" applyFont="1" applyBorder="1" applyAlignment="1">
      <alignment horizontal="center" vertical="center" wrapText="1"/>
    </xf>
    <xf numFmtId="0" fontId="70" fillId="0" borderId="37" xfId="48" applyFont="1" applyBorder="1" applyAlignment="1">
      <alignment horizontal="center" vertical="center" wrapText="1"/>
    </xf>
    <xf numFmtId="0" fontId="63" fillId="0" borderId="37" xfId="48" applyFont="1" applyBorder="1" applyAlignment="1">
      <alignment horizontal="center" vertical="center" wrapText="1"/>
    </xf>
    <xf numFmtId="0" fontId="66" fillId="0" borderId="36" xfId="48" applyFont="1" applyBorder="1" applyAlignment="1">
      <alignment horizontal="center" vertical="center" wrapText="1"/>
    </xf>
    <xf numFmtId="0" fontId="63" fillId="0" borderId="36" xfId="48" applyFont="1" applyBorder="1" applyAlignment="1">
      <alignment horizontal="center" vertical="center" wrapText="1"/>
    </xf>
    <xf numFmtId="0" fontId="63" fillId="0" borderId="0" xfId="48" applyFont="1" applyBorder="1" applyAlignment="1">
      <alignment vertical="center" wrapText="1"/>
    </xf>
    <xf numFmtId="0" fontId="71" fillId="0" borderId="0" xfId="48" applyFont="1" applyBorder="1" applyAlignment="1">
      <alignment horizontal="center" vertical="center" wrapText="1"/>
    </xf>
    <xf numFmtId="0" fontId="63" fillId="0" borderId="0" xfId="48" applyFont="1" applyBorder="1" applyAlignment="1">
      <alignment horizontal="center" vertical="center" wrapText="1"/>
    </xf>
    <xf numFmtId="0" fontId="55" fillId="0" borderId="21" xfId="48" applyFont="1" applyFill="1" applyBorder="1" applyAlignment="1" applyProtection="1">
      <alignment horizontal="center" vertical="center"/>
    </xf>
    <xf numFmtId="0" fontId="58" fillId="0" borderId="32" xfId="48" applyFont="1" applyBorder="1" applyAlignment="1">
      <alignment horizontal="center" vertical="center" wrapText="1"/>
    </xf>
    <xf numFmtId="0" fontId="32" fillId="0" borderId="33" xfId="48" applyBorder="1" applyAlignment="1">
      <alignment horizontal="center" vertical="center" wrapText="1"/>
    </xf>
    <xf numFmtId="0" fontId="53" fillId="0" borderId="26" xfId="48" applyFont="1" applyBorder="1" applyAlignment="1">
      <alignment horizontal="center" vertical="center" wrapText="1"/>
    </xf>
    <xf numFmtId="0" fontId="32" fillId="0" borderId="35" xfId="48" applyBorder="1" applyAlignment="1">
      <alignment horizontal="center" vertical="center" wrapText="1"/>
    </xf>
    <xf numFmtId="0" fontId="32" fillId="0" borderId="27" xfId="48" applyBorder="1" applyAlignment="1">
      <alignment horizontal="center" vertical="center" wrapText="1"/>
    </xf>
    <xf numFmtId="0" fontId="61" fillId="0" borderId="7" xfId="48" applyFont="1" applyBorder="1" applyAlignment="1">
      <alignment vertical="center"/>
    </xf>
    <xf numFmtId="0" fontId="32" fillId="0" borderId="7" xfId="48" applyBorder="1" applyAlignment="1"/>
    <xf numFmtId="0" fontId="64" fillId="0" borderId="0" xfId="48" applyFont="1" applyBorder="1" applyAlignment="1">
      <alignment horizontal="center" vertical="center" wrapText="1"/>
    </xf>
    <xf numFmtId="0" fontId="48" fillId="17" borderId="13" xfId="48" applyFont="1" applyFill="1" applyBorder="1" applyAlignment="1" applyProtection="1">
      <alignment horizontal="center" vertical="center" wrapText="1"/>
    </xf>
    <xf numFmtId="0" fontId="48" fillId="17" borderId="7" xfId="48" applyFont="1" applyFill="1" applyBorder="1" applyAlignment="1" applyProtection="1">
      <alignment horizontal="center" vertical="center" wrapText="1"/>
    </xf>
    <xf numFmtId="0" fontId="42" fillId="23" borderId="26" xfId="48" applyFont="1" applyFill="1" applyBorder="1" applyAlignment="1" applyProtection="1">
      <alignment horizontal="center" vertical="center" wrapText="1"/>
    </xf>
    <xf numFmtId="0" fontId="42" fillId="23" borderId="27" xfId="48" applyFont="1" applyFill="1" applyBorder="1" applyAlignment="1" applyProtection="1">
      <alignment horizontal="center" vertical="center" wrapText="1"/>
    </xf>
    <xf numFmtId="0" fontId="54" fillId="0" borderId="26" xfId="48" applyFont="1" applyFill="1" applyBorder="1" applyAlignment="1" applyProtection="1">
      <alignment horizontal="center" vertical="center" wrapText="1"/>
    </xf>
    <xf numFmtId="0" fontId="42" fillId="0" borderId="27" xfId="48" applyFont="1" applyFill="1" applyBorder="1" applyAlignment="1" applyProtection="1">
      <alignment horizontal="center" vertical="center" wrapText="1"/>
    </xf>
    <xf numFmtId="0" fontId="42" fillId="0" borderId="13" xfId="48" applyFont="1" applyFill="1" applyBorder="1" applyAlignment="1" applyProtection="1">
      <alignment horizontal="center" vertical="center" wrapText="1"/>
    </xf>
    <xf numFmtId="0" fontId="43" fillId="19" borderId="13" xfId="48" applyFont="1" applyFill="1" applyBorder="1" applyAlignment="1" applyProtection="1">
      <alignment horizontal="center" vertical="center" wrapText="1"/>
    </xf>
    <xf numFmtId="0" fontId="45" fillId="0" borderId="13" xfId="48" applyFont="1" applyBorder="1" applyAlignment="1">
      <alignment horizontal="center" vertical="center" wrapText="1"/>
    </xf>
    <xf numFmtId="0" fontId="32" fillId="0" borderId="7" xfId="48" applyFont="1" applyBorder="1" applyAlignment="1">
      <alignment horizontal="center" vertical="center" textRotation="90" wrapText="1"/>
    </xf>
    <xf numFmtId="0" fontId="32" fillId="0" borderId="16" xfId="48" applyFont="1" applyBorder="1" applyAlignment="1">
      <alignment horizontal="center" vertical="center" textRotation="90" wrapText="1"/>
    </xf>
    <xf numFmtId="0" fontId="32" fillId="0" borderId="17" xfId="48" applyFont="1" applyBorder="1" applyAlignment="1">
      <alignment horizontal="center" vertical="center" textRotation="90" wrapText="1"/>
    </xf>
    <xf numFmtId="0" fontId="32" fillId="0" borderId="18" xfId="48" applyFont="1" applyBorder="1" applyAlignment="1">
      <alignment horizontal="center" vertical="center" textRotation="90" wrapText="1"/>
    </xf>
    <xf numFmtId="0" fontId="42" fillId="20" borderId="15" xfId="48" applyFont="1" applyFill="1" applyBorder="1" applyAlignment="1" applyProtection="1">
      <alignment horizontal="center" vertical="center" wrapText="1"/>
    </xf>
    <xf numFmtId="0" fontId="42" fillId="17" borderId="13" xfId="48" applyFont="1" applyFill="1" applyBorder="1" applyAlignment="1" applyProtection="1">
      <alignment horizontal="center" vertical="center" wrapText="1"/>
    </xf>
    <xf numFmtId="0" fontId="41" fillId="17" borderId="0" xfId="48" applyFont="1" applyFill="1" applyBorder="1" applyAlignment="1" applyProtection="1">
      <alignment horizontal="center" vertical="center" wrapText="1"/>
    </xf>
    <xf numFmtId="0" fontId="32" fillId="0" borderId="0" xfId="48" applyAlignment="1">
      <alignment wrapText="1"/>
    </xf>
    <xf numFmtId="0" fontId="41" fillId="17" borderId="0" xfId="48" applyFont="1" applyFill="1" applyBorder="1" applyAlignment="1" applyProtection="1">
      <alignment horizontal="left" vertical="center" wrapText="1"/>
    </xf>
    <xf numFmtId="0" fontId="43" fillId="17" borderId="14" xfId="48" applyFont="1" applyFill="1" applyBorder="1" applyAlignment="1" applyProtection="1">
      <alignment horizontal="center" vertical="center" wrapText="1"/>
    </xf>
    <xf numFmtId="0" fontId="42" fillId="18" borderId="7" xfId="48" applyFont="1" applyFill="1" applyBorder="1" applyAlignment="1" applyProtection="1">
      <alignment horizontal="center" vertical="center" wrapText="1"/>
    </xf>
    <xf numFmtId="0" fontId="42" fillId="17" borderId="15" xfId="48" applyFont="1" applyFill="1" applyBorder="1" applyAlignment="1" applyProtection="1">
      <alignment horizontal="center" vertical="center"/>
    </xf>
    <xf numFmtId="0" fontId="42" fillId="17" borderId="13" xfId="48" applyFont="1" applyFill="1" applyBorder="1" applyAlignment="1" applyProtection="1">
      <alignment horizontal="center" vertical="center"/>
    </xf>
    <xf numFmtId="0" fontId="42" fillId="19" borderId="13" xfId="48" applyFont="1" applyFill="1" applyBorder="1" applyAlignment="1" applyProtection="1">
      <alignment horizontal="center" vertical="center" wrapText="1"/>
    </xf>
    <xf numFmtId="0" fontId="18" fillId="0" borderId="2"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20" fillId="0" borderId="9" xfId="2" applyFont="1" applyFill="1" applyBorder="1" applyAlignment="1">
      <alignment horizontal="center" vertical="center" wrapText="1"/>
    </xf>
    <xf numFmtId="0" fontId="0" fillId="0" borderId="9" xfId="0" applyBorder="1" applyAlignment="1">
      <alignment horizontal="center" vertical="center" wrapText="1"/>
    </xf>
    <xf numFmtId="0" fontId="16" fillId="4" borderId="2" xfId="2" applyFont="1" applyFill="1" applyBorder="1" applyAlignment="1">
      <alignment horizontal="center" vertical="center"/>
    </xf>
    <xf numFmtId="0" fontId="17" fillId="0" borderId="2" xfId="2" applyFont="1" applyFill="1" applyBorder="1" applyAlignment="1">
      <alignment horizontal="center" vertical="center" wrapText="1"/>
    </xf>
    <xf numFmtId="0" fontId="19" fillId="0" borderId="0" xfId="2" applyFont="1" applyFill="1" applyAlignment="1">
      <alignment horizontal="center" vertical="center" wrapText="1"/>
    </xf>
    <xf numFmtId="0" fontId="16" fillId="0" borderId="2" xfId="2" applyFont="1" applyFill="1" applyBorder="1" applyAlignment="1">
      <alignment horizontal="center" vertical="center"/>
    </xf>
    <xf numFmtId="0" fontId="0" fillId="0" borderId="0" xfId="0" applyFill="1"/>
    <xf numFmtId="0" fontId="0" fillId="0" borderId="8" xfId="0" applyFill="1" applyBorder="1"/>
    <xf numFmtId="0" fontId="3" fillId="0" borderId="5" xfId="2" applyFont="1" applyFill="1" applyBorder="1" applyAlignment="1">
      <alignment horizontal="right" vertical="center" wrapText="1"/>
    </xf>
    <xf numFmtId="0" fontId="4" fillId="0" borderId="2" xfId="2" applyFont="1" applyFill="1" applyBorder="1" applyAlignment="1">
      <alignment horizontal="center" vertical="center" wrapText="1"/>
    </xf>
    <xf numFmtId="0" fontId="0" fillId="0" borderId="4" xfId="0" applyFont="1" applyBorder="1" applyAlignment="1">
      <alignment horizontal="right" vertical="center" wrapText="1"/>
    </xf>
    <xf numFmtId="0" fontId="5" fillId="4" borderId="2" xfId="2" applyFont="1" applyFill="1" applyBorder="1" applyAlignment="1">
      <alignment horizontal="center" vertical="center" wrapText="1"/>
    </xf>
    <xf numFmtId="0" fontId="4" fillId="4" borderId="2" xfId="2" applyFont="1" applyFill="1" applyBorder="1" applyAlignment="1">
      <alignment horizontal="center" vertical="center"/>
    </xf>
    <xf numFmtId="0" fontId="4" fillId="4" borderId="2" xfId="2" applyFont="1" applyFill="1" applyBorder="1" applyAlignment="1">
      <alignment horizontal="center" vertical="center" wrapText="1"/>
    </xf>
    <xf numFmtId="0" fontId="33" fillId="0" borderId="7" xfId="2" applyFont="1" applyFill="1" applyBorder="1" applyAlignment="1">
      <alignment horizontal="right" vertical="center" wrapText="1"/>
    </xf>
    <xf numFmtId="0" fontId="2" fillId="0" borderId="7" xfId="27" applyFont="1" applyBorder="1" applyAlignment="1">
      <alignment horizontal="right" vertical="center" wrapText="1"/>
    </xf>
    <xf numFmtId="0" fontId="12" fillId="0" borderId="5" xfId="2" applyFont="1" applyFill="1" applyBorder="1" applyAlignment="1">
      <alignment horizontal="center" vertical="center" wrapText="1"/>
    </xf>
    <xf numFmtId="0" fontId="2" fillId="0" borderId="4" xfId="27" applyFont="1" applyBorder="1" applyAlignment="1">
      <alignment horizontal="center" vertical="center" wrapText="1"/>
    </xf>
    <xf numFmtId="0" fontId="36" fillId="4" borderId="2" xfId="27" applyFont="1" applyFill="1" applyBorder="1" applyAlignment="1" applyProtection="1">
      <alignment horizontal="left" vertical="center" wrapText="1"/>
    </xf>
    <xf numFmtId="0" fontId="4" fillId="0" borderId="6" xfId="2" applyFont="1" applyFill="1" applyBorder="1" applyAlignment="1">
      <alignment horizontal="left" vertical="center" wrapText="1"/>
    </xf>
    <xf numFmtId="164" fontId="4" fillId="2" borderId="2" xfId="2" applyNumberFormat="1" applyFont="1" applyFill="1" applyBorder="1" applyAlignment="1">
      <alignment horizontal="center" vertical="center"/>
    </xf>
    <xf numFmtId="0" fontId="73" fillId="2" borderId="7" xfId="27" applyFont="1" applyFill="1" applyBorder="1" applyAlignment="1" applyProtection="1">
      <alignment horizontal="center" vertical="center"/>
    </xf>
    <xf numFmtId="164" fontId="4" fillId="2" borderId="3" xfId="2" applyNumberFormat="1" applyFont="1" applyFill="1" applyBorder="1" applyAlignment="1">
      <alignment horizontal="center" vertical="center"/>
    </xf>
    <xf numFmtId="0" fontId="41" fillId="17" borderId="0" xfId="38" applyFont="1" applyFill="1" applyBorder="1" applyAlignment="1" applyProtection="1">
      <alignment horizontal="center"/>
    </xf>
    <xf numFmtId="0" fontId="41" fillId="17" borderId="0" xfId="38" applyFont="1" applyFill="1" applyAlignment="1">
      <alignment horizontal="center"/>
    </xf>
    <xf numFmtId="0" fontId="75" fillId="17" borderId="38" xfId="38" applyFont="1" applyFill="1" applyBorder="1" applyAlignment="1" applyProtection="1">
      <alignment horizontal="left" vertical="center"/>
    </xf>
    <xf numFmtId="0" fontId="75" fillId="17" borderId="0" xfId="38" applyFont="1" applyFill="1" applyAlignment="1">
      <alignment horizontal="center"/>
    </xf>
    <xf numFmtId="0" fontId="75" fillId="17" borderId="0" xfId="38" applyFont="1" applyFill="1" applyBorder="1" applyAlignment="1">
      <alignment horizontal="center"/>
    </xf>
    <xf numFmtId="0" fontId="42" fillId="17" borderId="39" xfId="38" applyFont="1" applyFill="1" applyBorder="1" applyAlignment="1" applyProtection="1">
      <alignment horizontal="center" vertical="center"/>
    </xf>
    <xf numFmtId="0" fontId="42" fillId="17" borderId="40" xfId="38" applyFont="1" applyFill="1" applyBorder="1" applyAlignment="1" applyProtection="1">
      <alignment horizontal="center" vertical="center"/>
    </xf>
    <xf numFmtId="0" fontId="42" fillId="17" borderId="41" xfId="38" applyFont="1" applyFill="1" applyBorder="1" applyAlignment="1" applyProtection="1">
      <alignment horizontal="center" vertical="center" textRotation="90" wrapText="1"/>
    </xf>
    <xf numFmtId="0" fontId="42" fillId="26" borderId="41" xfId="38" applyFont="1" applyFill="1" applyBorder="1" applyAlignment="1" applyProtection="1">
      <alignment horizontal="center" vertical="center" textRotation="90" wrapText="1"/>
    </xf>
    <xf numFmtId="0" fontId="51" fillId="17" borderId="42" xfId="38" applyFont="1" applyFill="1" applyBorder="1" applyAlignment="1" applyProtection="1">
      <alignment horizontal="center" vertical="center" textRotation="90" wrapText="1"/>
    </xf>
    <xf numFmtId="0" fontId="51" fillId="17" borderId="43" xfId="38" applyFont="1" applyFill="1" applyBorder="1" applyAlignment="1" applyProtection="1">
      <alignment horizontal="center" vertical="center" textRotation="90" wrapText="1"/>
    </xf>
    <xf numFmtId="0" fontId="51" fillId="24" borderId="43" xfId="38" applyFont="1" applyFill="1" applyBorder="1" applyAlignment="1" applyProtection="1">
      <alignment horizontal="center" vertical="center" textRotation="90" wrapText="1"/>
    </xf>
    <xf numFmtId="0" fontId="51" fillId="18" borderId="44" xfId="38" applyFont="1" applyFill="1" applyBorder="1" applyAlignment="1" applyProtection="1">
      <alignment horizontal="center" vertical="center" textRotation="90" wrapText="1"/>
    </xf>
    <xf numFmtId="0" fontId="51" fillId="17" borderId="13" xfId="38" applyFont="1" applyFill="1" applyBorder="1" applyAlignment="1" applyProtection="1">
      <alignment horizontal="center" vertical="center" textRotation="90" wrapText="1"/>
    </xf>
    <xf numFmtId="0" fontId="30" fillId="17" borderId="0" xfId="38" applyFill="1"/>
    <xf numFmtId="0" fontId="49" fillId="17" borderId="13" xfId="38" applyFont="1" applyFill="1" applyBorder="1" applyAlignment="1" applyProtection="1">
      <alignment horizontal="center" vertical="center" textRotation="90" wrapText="1"/>
    </xf>
    <xf numFmtId="0" fontId="30" fillId="17" borderId="0" xfId="38" applyFill="1" applyAlignment="1">
      <alignment horizontal="center" vertical="center"/>
    </xf>
    <xf numFmtId="0" fontId="30" fillId="0" borderId="45" xfId="38" applyBorder="1" applyAlignment="1">
      <alignment horizontal="center" vertical="center"/>
    </xf>
    <xf numFmtId="0" fontId="30" fillId="0" borderId="46" xfId="38" applyBorder="1" applyAlignment="1">
      <alignment horizontal="center" vertical="center"/>
    </xf>
    <xf numFmtId="0" fontId="30" fillId="0" borderId="47" xfId="38" applyBorder="1" applyAlignment="1">
      <alignment horizontal="center" vertical="center" textRotation="90"/>
    </xf>
    <xf numFmtId="0" fontId="30" fillId="0" borderId="47" xfId="38" applyBorder="1" applyAlignment="1">
      <alignment horizontal="center" vertical="center" wrapText="1"/>
    </xf>
    <xf numFmtId="0" fontId="51" fillId="17" borderId="48" xfId="38" applyFont="1" applyFill="1" applyBorder="1" applyAlignment="1" applyProtection="1">
      <alignment horizontal="center" vertical="center" wrapText="1"/>
    </xf>
    <xf numFmtId="0" fontId="51" fillId="17" borderId="49" xfId="38" applyFont="1" applyFill="1" applyBorder="1" applyAlignment="1" applyProtection="1">
      <alignment horizontal="center" vertical="center" wrapText="1"/>
    </xf>
    <xf numFmtId="0" fontId="51" fillId="23" borderId="49" xfId="38" applyFont="1" applyFill="1" applyBorder="1" applyAlignment="1" applyProtection="1">
      <alignment horizontal="center" vertical="center" wrapText="1"/>
    </xf>
    <xf numFmtId="0" fontId="51" fillId="18" borderId="50" xfId="38" applyFont="1" applyFill="1" applyBorder="1" applyAlignment="1" applyProtection="1">
      <alignment horizontal="center" vertical="center" wrapText="1"/>
    </xf>
    <xf numFmtId="0" fontId="51" fillId="17" borderId="13" xfId="38" applyFont="1" applyFill="1" applyBorder="1" applyAlignment="1" applyProtection="1">
      <alignment horizontal="center" vertical="center" wrapText="1"/>
    </xf>
    <xf numFmtId="0" fontId="49" fillId="17" borderId="13" xfId="38" applyFont="1" applyFill="1" applyBorder="1" applyAlignment="1" applyProtection="1">
      <alignment horizontal="center" vertical="center" wrapText="1"/>
    </xf>
    <xf numFmtId="0" fontId="42" fillId="17" borderId="19" xfId="38" applyFont="1" applyFill="1" applyBorder="1" applyAlignment="1" applyProtection="1">
      <alignment horizontal="center" vertical="center"/>
    </xf>
    <xf numFmtId="0" fontId="42" fillId="17" borderId="20" xfId="38" applyFont="1" applyFill="1" applyBorder="1" applyAlignment="1" applyProtection="1">
      <alignment horizontal="left" vertical="center"/>
    </xf>
    <xf numFmtId="1" fontId="11" fillId="0" borderId="7" xfId="38" applyNumberFormat="1" applyFont="1" applyFill="1" applyBorder="1" applyAlignment="1">
      <alignment horizontal="center" vertical="center"/>
    </xf>
    <xf numFmtId="0" fontId="55" fillId="17" borderId="15" xfId="38" applyFont="1" applyFill="1" applyBorder="1" applyAlignment="1" applyProtection="1">
      <alignment horizontal="center" vertical="center"/>
    </xf>
    <xf numFmtId="0" fontId="30" fillId="17" borderId="7" xfId="38" applyFill="1" applyBorder="1" applyAlignment="1">
      <alignment horizontal="center" vertical="center"/>
    </xf>
    <xf numFmtId="0" fontId="30" fillId="17" borderId="15" xfId="38" applyFill="1" applyBorder="1" applyAlignment="1">
      <alignment horizontal="center" vertical="center"/>
    </xf>
    <xf numFmtId="0" fontId="30" fillId="17" borderId="13" xfId="38" applyFill="1" applyBorder="1" applyAlignment="1">
      <alignment horizontal="center" vertical="center"/>
    </xf>
    <xf numFmtId="0" fontId="30" fillId="17" borderId="20" xfId="38" applyFill="1" applyBorder="1" applyAlignment="1">
      <alignment horizontal="center" vertical="center"/>
    </xf>
    <xf numFmtId="0" fontId="42" fillId="0" borderId="20" xfId="38" applyFont="1" applyBorder="1" applyAlignment="1" applyProtection="1">
      <alignment horizontal="left" vertical="center"/>
    </xf>
    <xf numFmtId="0" fontId="30" fillId="0" borderId="0" xfId="38" applyAlignment="1">
      <alignment horizontal="center" vertical="center"/>
    </xf>
    <xf numFmtId="0" fontId="30" fillId="0" borderId="7" xfId="38" applyBorder="1" applyAlignment="1">
      <alignment horizontal="center" vertical="center"/>
    </xf>
    <xf numFmtId="0" fontId="42" fillId="20" borderId="19" xfId="38" applyFont="1" applyFill="1" applyBorder="1" applyAlignment="1" applyProtection="1">
      <alignment horizontal="center" vertical="center"/>
    </xf>
    <xf numFmtId="0" fontId="42" fillId="18" borderId="20" xfId="38" applyFont="1" applyFill="1" applyBorder="1" applyAlignment="1" applyProtection="1">
      <alignment vertical="center"/>
    </xf>
    <xf numFmtId="1" fontId="11" fillId="5" borderId="7" xfId="38" applyNumberFormat="1" applyFont="1" applyFill="1" applyBorder="1" applyAlignment="1">
      <alignment horizontal="center" vertical="center"/>
    </xf>
    <xf numFmtId="0" fontId="55" fillId="24" borderId="15" xfId="38" applyFont="1" applyFill="1" applyBorder="1" applyAlignment="1" applyProtection="1">
      <alignment horizontal="center" vertical="center"/>
    </xf>
    <xf numFmtId="0" fontId="42" fillId="24" borderId="15" xfId="38" applyFont="1" applyFill="1" applyBorder="1" applyAlignment="1" applyProtection="1">
      <alignment horizontal="center" vertical="center"/>
    </xf>
    <xf numFmtId="0" fontId="51" fillId="27" borderId="0" xfId="38" applyFont="1" applyFill="1" applyAlignment="1">
      <alignment horizontal="center" vertical="center"/>
    </xf>
    <xf numFmtId="0" fontId="42" fillId="18" borderId="51" xfId="38" applyFont="1" applyFill="1" applyBorder="1" applyAlignment="1" applyProtection="1">
      <alignment vertical="center" wrapText="1"/>
    </xf>
    <xf numFmtId="0" fontId="30" fillId="0" borderId="52" xfId="38" applyBorder="1" applyAlignment="1">
      <alignment vertical="center" wrapText="1"/>
    </xf>
    <xf numFmtId="0" fontId="55" fillId="5" borderId="15" xfId="38" applyFont="1" applyFill="1" applyBorder="1" applyAlignment="1" applyProtection="1">
      <alignment horizontal="center" vertical="center"/>
    </xf>
    <xf numFmtId="0" fontId="77" fillId="24" borderId="15" xfId="38" applyFont="1" applyFill="1" applyBorder="1" applyAlignment="1" applyProtection="1">
      <alignment horizontal="center" vertical="center"/>
    </xf>
    <xf numFmtId="0" fontId="77" fillId="0" borderId="15" xfId="38" applyFont="1" applyFill="1" applyBorder="1" applyAlignment="1" applyProtection="1">
      <alignment horizontal="center" vertical="center"/>
    </xf>
    <xf numFmtId="0" fontId="42" fillId="17" borderId="53" xfId="38" applyFont="1" applyFill="1" applyBorder="1" applyAlignment="1" applyProtection="1">
      <alignment horizontal="left" vertical="center" wrapText="1"/>
    </xf>
    <xf numFmtId="9" fontId="48" fillId="0" borderId="54" xfId="38" applyNumberFormat="1" applyFont="1" applyFill="1" applyBorder="1" applyAlignment="1" applyProtection="1">
      <alignment horizontal="center" vertical="center"/>
    </xf>
    <xf numFmtId="165" fontId="78" fillId="17" borderId="15" xfId="44" applyNumberFormat="1" applyFont="1" applyFill="1" applyBorder="1" applyAlignment="1" applyProtection="1">
      <alignment horizontal="center" vertical="center"/>
    </xf>
    <xf numFmtId="165" fontId="30" fillId="17" borderId="15" xfId="44" applyNumberFormat="1" applyFont="1" applyFill="1" applyBorder="1" applyAlignment="1" applyProtection="1">
      <alignment horizontal="center" vertical="center"/>
    </xf>
    <xf numFmtId="165" fontId="79" fillId="17" borderId="20" xfId="44" applyNumberFormat="1" applyFont="1" applyFill="1" applyBorder="1" applyAlignment="1" applyProtection="1">
      <alignment horizontal="center" vertical="center" wrapText="1"/>
    </xf>
    <xf numFmtId="0" fontId="80" fillId="0" borderId="55" xfId="38" applyFont="1" applyBorder="1" applyAlignment="1">
      <alignment horizontal="center" vertical="center" wrapText="1"/>
    </xf>
    <xf numFmtId="0" fontId="80" fillId="0" borderId="15" xfId="38" applyFont="1" applyBorder="1" applyAlignment="1">
      <alignment horizontal="center" vertical="center" wrapText="1"/>
    </xf>
    <xf numFmtId="0" fontId="51" fillId="17" borderId="0" xfId="38" applyFont="1" applyFill="1" applyAlignment="1">
      <alignment horizontal="center" vertical="center"/>
    </xf>
    <xf numFmtId="0" fontId="48" fillId="20" borderId="56" xfId="38" applyFont="1" applyFill="1" applyBorder="1" applyAlignment="1" applyProtection="1">
      <alignment horizontal="center" vertical="center" wrapText="1"/>
    </xf>
    <xf numFmtId="168" fontId="54" fillId="20" borderId="56" xfId="38" applyNumberFormat="1" applyFont="1" applyFill="1" applyBorder="1" applyAlignment="1" applyProtection="1">
      <alignment horizontal="center" vertical="center"/>
    </xf>
    <xf numFmtId="168" fontId="42" fillId="20" borderId="56" xfId="38" applyNumberFormat="1" applyFont="1" applyFill="1" applyBorder="1" applyAlignment="1" applyProtection="1">
      <alignment horizontal="center" vertical="center"/>
    </xf>
    <xf numFmtId="165" fontId="42" fillId="17" borderId="57" xfId="38" applyNumberFormat="1" applyFont="1" applyFill="1" applyBorder="1" applyAlignment="1" applyProtection="1">
      <alignment horizontal="center" vertical="center"/>
    </xf>
    <xf numFmtId="0" fontId="82" fillId="0" borderId="51" xfId="38" applyFont="1" applyFill="1" applyBorder="1" applyAlignment="1" applyProtection="1">
      <alignment horizontal="right" vertical="center" wrapText="1"/>
    </xf>
    <xf numFmtId="0" fontId="82" fillId="0" borderId="55" xfId="38" applyFont="1" applyFill="1" applyBorder="1" applyAlignment="1" applyProtection="1">
      <alignment horizontal="right" vertical="center" wrapText="1"/>
    </xf>
    <xf numFmtId="0" fontId="82" fillId="0" borderId="22" xfId="38" applyFont="1" applyFill="1" applyBorder="1" applyAlignment="1" applyProtection="1">
      <alignment horizontal="right" vertical="center" wrapText="1"/>
    </xf>
    <xf numFmtId="168" fontId="83" fillId="0" borderId="56" xfId="38" applyNumberFormat="1" applyFont="1" applyFill="1" applyBorder="1" applyAlignment="1" applyProtection="1">
      <alignment horizontal="center" vertical="center"/>
    </xf>
    <xf numFmtId="168" fontId="82" fillId="0" borderId="56" xfId="38" applyNumberFormat="1" applyFont="1" applyFill="1" applyBorder="1" applyAlignment="1" applyProtection="1">
      <alignment horizontal="center" vertical="center"/>
    </xf>
    <xf numFmtId="165" fontId="48" fillId="0" borderId="57" xfId="38" applyNumberFormat="1" applyFont="1" applyFill="1" applyBorder="1" applyAlignment="1" applyProtection="1">
      <alignment horizontal="center" vertical="center"/>
    </xf>
    <xf numFmtId="0" fontId="49" fillId="0" borderId="0" xfId="38" applyFont="1" applyFill="1" applyAlignment="1">
      <alignment horizontal="center" vertical="center"/>
    </xf>
    <xf numFmtId="0" fontId="48" fillId="0" borderId="7" xfId="38" applyFont="1" applyFill="1" applyBorder="1" applyAlignment="1" applyProtection="1">
      <alignment horizontal="center" vertical="center" wrapText="1"/>
    </xf>
    <xf numFmtId="165" fontId="49" fillId="0" borderId="7" xfId="44" applyNumberFormat="1" applyFont="1" applyFill="1" applyBorder="1" applyAlignment="1" applyProtection="1">
      <alignment horizontal="center" vertical="center"/>
    </xf>
    <xf numFmtId="165" fontId="49" fillId="0" borderId="7" xfId="44" applyNumberFormat="1" applyFont="1" applyFill="1" applyBorder="1" applyAlignment="1" applyProtection="1">
      <alignment horizontal="center" vertical="center" wrapText="1"/>
    </xf>
    <xf numFmtId="0" fontId="84" fillId="0" borderId="15" xfId="38" applyFont="1" applyFill="1" applyBorder="1" applyAlignment="1" applyProtection="1">
      <alignment horizontal="center" vertical="center"/>
    </xf>
    <xf numFmtId="0" fontId="85" fillId="0" borderId="58" xfId="38" applyFont="1" applyFill="1" applyBorder="1" applyAlignment="1" applyProtection="1">
      <alignment horizontal="right" vertical="center" wrapText="1"/>
    </xf>
    <xf numFmtId="0" fontId="86" fillId="0" borderId="59" xfId="38" applyFont="1" applyFill="1" applyBorder="1" applyAlignment="1">
      <alignment horizontal="right" vertical="center" wrapText="1"/>
    </xf>
    <xf numFmtId="0" fontId="86" fillId="0" borderId="60" xfId="38" applyFont="1" applyBorder="1" applyAlignment="1">
      <alignment horizontal="right" vertical="center" wrapText="1"/>
    </xf>
    <xf numFmtId="0" fontId="85" fillId="0" borderId="61" xfId="38" applyFont="1" applyFill="1" applyBorder="1" applyAlignment="1" applyProtection="1">
      <alignment horizontal="center" vertical="center"/>
    </xf>
    <xf numFmtId="0" fontId="87" fillId="0" borderId="61" xfId="38" applyFont="1" applyFill="1" applyBorder="1" applyAlignment="1" applyProtection="1">
      <alignment horizontal="center" vertical="center"/>
    </xf>
    <xf numFmtId="165" fontId="55" fillId="0" borderId="57" xfId="38" applyNumberFormat="1" applyFont="1" applyFill="1" applyBorder="1" applyAlignment="1" applyProtection="1">
      <alignment horizontal="center" vertical="center"/>
    </xf>
    <xf numFmtId="0" fontId="55" fillId="20" borderId="56" xfId="38" applyFont="1" applyFill="1" applyBorder="1" applyAlignment="1" applyProtection="1">
      <alignment horizontal="center" vertical="center" wrapText="1"/>
    </xf>
    <xf numFmtId="0" fontId="57" fillId="0" borderId="7" xfId="38" applyFont="1" applyFill="1" applyBorder="1" applyAlignment="1" applyProtection="1">
      <alignment horizontal="right" vertical="center" wrapText="1"/>
    </xf>
    <xf numFmtId="168" fontId="57" fillId="0" borderId="7" xfId="38" applyNumberFormat="1" applyFont="1" applyFill="1" applyBorder="1" applyAlignment="1" applyProtection="1">
      <alignment horizontal="center" vertical="center"/>
    </xf>
    <xf numFmtId="165" fontId="49" fillId="0" borderId="27" xfId="44" applyNumberFormat="1" applyFont="1" applyFill="1" applyBorder="1" applyAlignment="1" applyProtection="1">
      <alignment horizontal="center" vertical="center"/>
    </xf>
    <xf numFmtId="168" fontId="48" fillId="0" borderId="7" xfId="38" applyNumberFormat="1" applyFont="1" applyFill="1" applyBorder="1" applyAlignment="1" applyProtection="1">
      <alignment horizontal="center" vertical="center"/>
    </xf>
    <xf numFmtId="0" fontId="48" fillId="20" borderId="7" xfId="38" applyFont="1" applyFill="1" applyBorder="1" applyAlignment="1" applyProtection="1">
      <alignment horizontal="center" vertical="center" wrapText="1"/>
    </xf>
    <xf numFmtId="0" fontId="30" fillId="0" borderId="0" xfId="38" applyFont="1"/>
    <xf numFmtId="0" fontId="30" fillId="0" borderId="0" xfId="38"/>
    <xf numFmtId="0" fontId="88" fillId="0" borderId="0" xfId="38" applyFont="1"/>
    <xf numFmtId="0" fontId="48" fillId="17" borderId="41" xfId="38" applyFont="1" applyFill="1" applyBorder="1" applyAlignment="1" applyProtection="1">
      <alignment horizontal="center" vertical="center" wrapText="1"/>
    </xf>
    <xf numFmtId="0" fontId="42" fillId="20" borderId="41" xfId="38" applyFont="1" applyFill="1" applyBorder="1" applyAlignment="1" applyProtection="1">
      <alignment horizontal="center" vertical="center" textRotation="90"/>
    </xf>
    <xf numFmtId="0" fontId="78" fillId="0" borderId="47" xfId="38" applyFont="1" applyBorder="1" applyAlignment="1">
      <alignment horizontal="center" vertical="center"/>
    </xf>
    <xf numFmtId="0" fontId="51" fillId="18" borderId="49" xfId="38" applyFont="1" applyFill="1" applyBorder="1" applyAlignment="1" applyProtection="1">
      <alignment horizontal="center" vertical="center" wrapText="1"/>
    </xf>
    <xf numFmtId="0" fontId="42" fillId="24" borderId="51" xfId="41" applyFont="1" applyFill="1" applyBorder="1" applyAlignment="1" applyProtection="1">
      <alignment vertical="center" wrapText="1"/>
    </xf>
    <xf numFmtId="0" fontId="30" fillId="0" borderId="22" xfId="38" applyBorder="1" applyAlignment="1">
      <alignment vertical="center" wrapText="1"/>
    </xf>
    <xf numFmtId="1" fontId="11" fillId="2" borderId="7" xfId="38" applyNumberFormat="1" applyFont="1" applyFill="1" applyBorder="1" applyAlignment="1">
      <alignment horizontal="center" vertical="center"/>
    </xf>
    <xf numFmtId="0" fontId="90" fillId="24" borderId="15" xfId="38" applyFont="1" applyFill="1" applyBorder="1" applyAlignment="1" applyProtection="1">
      <alignment horizontal="center" vertical="center"/>
    </xf>
    <xf numFmtId="0" fontId="76" fillId="24" borderId="15" xfId="38" applyFont="1" applyFill="1" applyBorder="1" applyAlignment="1" applyProtection="1">
      <alignment horizontal="center" vertical="center"/>
    </xf>
    <xf numFmtId="0" fontId="30" fillId="0" borderId="0" xfId="41"/>
    <xf numFmtId="0" fontId="0" fillId="0" borderId="0" xfId="41" applyFont="1"/>
    <xf numFmtId="0" fontId="30" fillId="0" borderId="7" xfId="41" applyBorder="1" applyAlignment="1">
      <alignment horizontal="center" vertical="center"/>
    </xf>
    <xf numFmtId="0" fontId="30" fillId="0" borderId="62" xfId="38" applyBorder="1" applyAlignment="1">
      <alignment vertical="center" wrapText="1"/>
    </xf>
    <xf numFmtId="1" fontId="43" fillId="23" borderId="24" xfId="41" applyNumberFormat="1" applyFont="1" applyFill="1" applyBorder="1" applyAlignment="1" applyProtection="1">
      <alignment horizontal="center" vertical="center"/>
    </xf>
    <xf numFmtId="0" fontId="42" fillId="24" borderId="56" xfId="41" applyFont="1" applyFill="1" applyBorder="1" applyAlignment="1" applyProtection="1">
      <alignment horizontal="center" vertical="center"/>
    </xf>
    <xf numFmtId="0" fontId="54" fillId="24" borderId="56" xfId="41" applyFont="1" applyFill="1" applyBorder="1" applyAlignment="1" applyProtection="1">
      <alignment horizontal="center" vertical="center"/>
    </xf>
    <xf numFmtId="0" fontId="54" fillId="24" borderId="63" xfId="41" applyFont="1" applyFill="1" applyBorder="1" applyAlignment="1" applyProtection="1">
      <alignment horizontal="center" vertical="center"/>
    </xf>
    <xf numFmtId="0" fontId="0" fillId="0" borderId="7" xfId="41" applyFont="1" applyBorder="1"/>
    <xf numFmtId="0" fontId="30" fillId="0" borderId="7" xfId="41" applyBorder="1"/>
    <xf numFmtId="0" fontId="30" fillId="5" borderId="7" xfId="41" applyFill="1" applyBorder="1" applyAlignment="1">
      <alignment horizontal="center" vertical="center"/>
    </xf>
    <xf numFmtId="0" fontId="41" fillId="17" borderId="0" xfId="38" applyFont="1" applyFill="1" applyBorder="1" applyAlignment="1" applyProtection="1">
      <alignment horizontal="center" vertical="center"/>
    </xf>
    <xf numFmtId="0" fontId="42" fillId="17" borderId="64" xfId="38" applyFont="1" applyFill="1" applyBorder="1" applyAlignment="1" applyProtection="1">
      <alignment horizontal="center" vertical="center"/>
    </xf>
    <xf numFmtId="0" fontId="42" fillId="17" borderId="44" xfId="38" applyFont="1" applyFill="1" applyBorder="1" applyAlignment="1" applyProtection="1">
      <alignment horizontal="center" vertical="center"/>
    </xf>
    <xf numFmtId="0" fontId="42" fillId="24" borderId="65" xfId="38" applyFont="1" applyFill="1" applyBorder="1" applyAlignment="1" applyProtection="1">
      <alignment horizontal="center" vertical="center" textRotation="90"/>
    </xf>
    <xf numFmtId="0" fontId="42" fillId="17" borderId="66" xfId="38" applyFont="1" applyFill="1" applyBorder="1" applyAlignment="1" applyProtection="1">
      <alignment horizontal="center" vertical="center" wrapText="1"/>
    </xf>
    <xf numFmtId="0" fontId="42" fillId="17" borderId="67" xfId="38" applyFont="1" applyFill="1" applyBorder="1" applyAlignment="1" applyProtection="1">
      <alignment horizontal="center" vertical="center" wrapText="1"/>
    </xf>
    <xf numFmtId="0" fontId="42" fillId="24" borderId="68" xfId="38" applyFont="1" applyFill="1" applyBorder="1" applyAlignment="1" applyProtection="1">
      <alignment horizontal="center" vertical="center"/>
    </xf>
    <xf numFmtId="164" fontId="85" fillId="0" borderId="15" xfId="38" applyNumberFormat="1" applyFont="1" applyFill="1" applyBorder="1" applyAlignment="1" applyProtection="1">
      <alignment horizontal="center" vertical="center"/>
    </xf>
    <xf numFmtId="0" fontId="30" fillId="0" borderId="0" xfId="38" applyFill="1" applyBorder="1" applyAlignment="1">
      <alignment horizontal="center" vertical="center"/>
    </xf>
    <xf numFmtId="164" fontId="77" fillId="0" borderId="15" xfId="38" applyNumberFormat="1" applyFont="1" applyFill="1" applyBorder="1" applyAlignment="1" applyProtection="1">
      <alignment horizontal="center" vertical="center"/>
    </xf>
    <xf numFmtId="164" fontId="77" fillId="5" borderId="15" xfId="38" applyNumberFormat="1" applyFont="1" applyFill="1" applyBorder="1" applyAlignment="1" applyProtection="1">
      <alignment horizontal="center" vertical="center"/>
    </xf>
    <xf numFmtId="0" fontId="51" fillId="0" borderId="0" xfId="38" applyFont="1" applyFill="1" applyBorder="1" applyAlignment="1">
      <alignment horizontal="center" vertical="center"/>
    </xf>
    <xf numFmtId="0" fontId="48" fillId="18" borderId="51" xfId="38" applyFont="1" applyFill="1" applyBorder="1" applyAlignment="1" applyProtection="1">
      <alignment vertical="center" wrapText="1"/>
    </xf>
    <xf numFmtId="0" fontId="78" fillId="0" borderId="52" xfId="38" applyFont="1" applyBorder="1" applyAlignment="1">
      <alignment vertical="center" wrapText="1"/>
    </xf>
    <xf numFmtId="0" fontId="51" fillId="5" borderId="0" xfId="38" applyFont="1" applyFill="1" applyAlignment="1">
      <alignment horizontal="center" vertical="center"/>
    </xf>
    <xf numFmtId="0" fontId="57" fillId="0" borderId="69" xfId="38" applyFont="1" applyFill="1" applyBorder="1" applyAlignment="1" applyProtection="1">
      <alignment horizontal="right" vertical="center" wrapText="1"/>
    </xf>
    <xf numFmtId="0" fontId="30" fillId="0" borderId="70" xfId="38" applyFont="1" applyBorder="1" applyAlignment="1">
      <alignment horizontal="right" vertical="center" wrapText="1"/>
    </xf>
    <xf numFmtId="0" fontId="30" fillId="0" borderId="34" xfId="38" applyFont="1" applyBorder="1" applyAlignment="1">
      <alignment vertical="center"/>
    </xf>
    <xf numFmtId="0" fontId="30" fillId="0" borderId="0" xfId="38" applyFont="1" applyFill="1" applyAlignment="1">
      <alignment horizontal="center" vertical="center"/>
    </xf>
    <xf numFmtId="0" fontId="30" fillId="0" borderId="0" xfId="38" applyFont="1" applyFill="1" applyBorder="1" applyAlignment="1">
      <alignment horizontal="center" vertical="center"/>
    </xf>
    <xf numFmtId="0" fontId="42" fillId="0" borderId="7" xfId="38" applyFont="1" applyFill="1" applyBorder="1" applyAlignment="1" applyProtection="1">
      <alignment horizontal="center" vertical="center" wrapText="1"/>
    </xf>
    <xf numFmtId="165" fontId="51" fillId="17" borderId="7" xfId="44" applyNumberFormat="1" applyFont="1" applyFill="1" applyBorder="1" applyAlignment="1" applyProtection="1">
      <alignment horizontal="center" vertical="center"/>
    </xf>
    <xf numFmtId="165" fontId="51" fillId="17" borderId="7" xfId="44" applyNumberFormat="1" applyFont="1" applyFill="1" applyBorder="1" applyAlignment="1" applyProtection="1">
      <alignment horizontal="center" vertical="center" wrapText="1"/>
    </xf>
    <xf numFmtId="0" fontId="30" fillId="0" borderId="0" xfId="38" applyFill="1" applyBorder="1"/>
    <xf numFmtId="0" fontId="57" fillId="0" borderId="71" xfId="38" applyFont="1" applyFill="1" applyBorder="1" applyAlignment="1" applyProtection="1">
      <alignment horizontal="right" vertical="center" wrapText="1"/>
    </xf>
    <xf numFmtId="0" fontId="78" fillId="0" borderId="35" xfId="38" applyFont="1" applyFill="1" applyBorder="1" applyAlignment="1">
      <alignment horizontal="right" vertical="center" wrapText="1"/>
    </xf>
    <xf numFmtId="0" fontId="30" fillId="0" borderId="27" xfId="38" applyFont="1" applyBorder="1" applyAlignment="1">
      <alignment horizontal="right" vertical="center" wrapText="1"/>
    </xf>
    <xf numFmtId="0" fontId="30" fillId="0" borderId="0" xfId="38" applyFont="1" applyBorder="1"/>
    <xf numFmtId="169" fontId="55" fillId="0" borderId="0" xfId="38" applyNumberFormat="1" applyFont="1" applyFill="1" applyBorder="1" applyAlignment="1" applyProtection="1">
      <alignment horizontal="center" vertical="center"/>
    </xf>
    <xf numFmtId="0" fontId="30" fillId="0" borderId="0" xfId="38" applyBorder="1"/>
    <xf numFmtId="168" fontId="42" fillId="0" borderId="0" xfId="38" applyNumberFormat="1" applyFont="1" applyFill="1" applyBorder="1" applyAlignment="1" applyProtection="1">
      <alignment horizontal="center" vertical="center"/>
    </xf>
    <xf numFmtId="0" fontId="41" fillId="17" borderId="0" xfId="38" applyFont="1" applyFill="1" applyBorder="1" applyAlignment="1" applyProtection="1">
      <alignment horizontal="center" vertical="center" wrapText="1"/>
    </xf>
    <xf numFmtId="0" fontId="30" fillId="0" borderId="0" xfId="38" applyAlignment="1">
      <alignment horizontal="center" vertical="center" wrapText="1"/>
    </xf>
    <xf numFmtId="0" fontId="75" fillId="17" borderId="0" xfId="38" applyFont="1" applyFill="1" applyAlignment="1" applyProtection="1">
      <alignment horizontal="center"/>
    </xf>
    <xf numFmtId="0" fontId="75" fillId="17" borderId="0" xfId="38" applyFont="1" applyFill="1" applyBorder="1" applyAlignment="1" applyProtection="1">
      <alignment horizontal="center"/>
    </xf>
    <xf numFmtId="0" fontId="42" fillId="17" borderId="72" xfId="38" applyFont="1" applyFill="1" applyBorder="1" applyAlignment="1" applyProtection="1">
      <alignment horizontal="center" vertical="center"/>
    </xf>
    <xf numFmtId="0" fontId="42" fillId="17" borderId="73" xfId="38" applyFont="1" applyFill="1" applyBorder="1" applyAlignment="1" applyProtection="1">
      <alignment horizontal="center" vertical="center" textRotation="90" wrapText="1"/>
    </xf>
    <xf numFmtId="0" fontId="42" fillId="20" borderId="41" xfId="38" applyFont="1" applyFill="1" applyBorder="1" applyAlignment="1" applyProtection="1">
      <alignment horizontal="center" vertical="center" textRotation="90" wrapText="1"/>
    </xf>
    <xf numFmtId="0" fontId="30" fillId="0" borderId="74" xfId="38" applyBorder="1" applyAlignment="1">
      <alignment horizontal="center" vertical="center"/>
    </xf>
    <xf numFmtId="0" fontId="42" fillId="17" borderId="40" xfId="38" applyFont="1" applyFill="1" applyBorder="1" applyAlignment="1" applyProtection="1">
      <alignment horizontal="center" vertical="center" textRotation="90" wrapText="1"/>
    </xf>
    <xf numFmtId="0" fontId="51" fillId="17" borderId="75" xfId="38" applyFont="1" applyFill="1" applyBorder="1" applyAlignment="1" applyProtection="1">
      <alignment horizontal="center" vertical="center" wrapText="1"/>
    </xf>
    <xf numFmtId="0" fontId="48" fillId="17" borderId="20" xfId="38" applyFont="1" applyFill="1" applyBorder="1" applyAlignment="1" applyProtection="1">
      <alignment horizontal="left" vertical="center"/>
    </xf>
    <xf numFmtId="0" fontId="30" fillId="0" borderId="7" xfId="38" applyFont="1" applyBorder="1" applyAlignment="1">
      <alignment horizontal="center" vertical="center"/>
    </xf>
    <xf numFmtId="0" fontId="42" fillId="20" borderId="22" xfId="38" applyFont="1" applyFill="1" applyBorder="1" applyAlignment="1" applyProtection="1">
      <alignment horizontal="center" vertical="center"/>
    </xf>
    <xf numFmtId="0" fontId="49" fillId="17" borderId="0" xfId="38" applyFont="1" applyFill="1" applyBorder="1" applyAlignment="1" applyProtection="1">
      <alignment horizontal="center" vertical="center" wrapText="1"/>
    </xf>
    <xf numFmtId="0" fontId="30" fillId="0" borderId="7" xfId="38" applyFont="1" applyFill="1" applyBorder="1" applyAlignment="1">
      <alignment horizontal="center" vertical="center"/>
    </xf>
    <xf numFmtId="0" fontId="48" fillId="0" borderId="20" xfId="38" applyFont="1" applyBorder="1" applyAlignment="1" applyProtection="1">
      <alignment horizontal="left" vertical="center"/>
    </xf>
    <xf numFmtId="0" fontId="48" fillId="18" borderId="51" xfId="38" applyFont="1" applyFill="1" applyBorder="1" applyAlignment="1" applyProtection="1">
      <alignment vertical="center"/>
    </xf>
    <xf numFmtId="0" fontId="43" fillId="23" borderId="7" xfId="38" applyFont="1" applyFill="1" applyBorder="1" applyAlignment="1" applyProtection="1">
      <alignment horizontal="center" vertical="center"/>
    </xf>
    <xf numFmtId="0" fontId="42" fillId="20" borderId="15" xfId="38" applyFont="1" applyFill="1" applyBorder="1" applyAlignment="1" applyProtection="1">
      <alignment horizontal="center" vertical="center"/>
    </xf>
    <xf numFmtId="0" fontId="42" fillId="20" borderId="13" xfId="38" applyFont="1" applyFill="1" applyBorder="1" applyAlignment="1" applyProtection="1">
      <alignment horizontal="center" vertical="center"/>
    </xf>
    <xf numFmtId="0" fontId="42" fillId="18" borderId="13" xfId="38" applyFont="1" applyFill="1" applyBorder="1" applyAlignment="1" applyProtection="1">
      <alignment horizontal="center" vertical="center"/>
    </xf>
    <xf numFmtId="0" fontId="48" fillId="17" borderId="51" xfId="38" applyFont="1" applyFill="1" applyBorder="1" applyAlignment="1" applyProtection="1">
      <alignment horizontal="left" vertical="center"/>
    </xf>
    <xf numFmtId="0" fontId="30" fillId="17" borderId="7" xfId="38" applyFont="1" applyFill="1" applyBorder="1" applyAlignment="1">
      <alignment horizontal="center" vertical="center"/>
    </xf>
    <xf numFmtId="0" fontId="42" fillId="24" borderId="22" xfId="38" applyFont="1" applyFill="1" applyBorder="1" applyAlignment="1" applyProtection="1">
      <alignment horizontal="center" vertical="center"/>
    </xf>
    <xf numFmtId="0" fontId="42" fillId="24" borderId="13" xfId="38" applyFont="1" applyFill="1" applyBorder="1" applyAlignment="1" applyProtection="1">
      <alignment horizontal="center" vertical="center"/>
    </xf>
    <xf numFmtId="0" fontId="42" fillId="23" borderId="13" xfId="38" applyFont="1" applyFill="1" applyBorder="1" applyAlignment="1" applyProtection="1">
      <alignment horizontal="center" vertical="center"/>
    </xf>
    <xf numFmtId="0" fontId="42" fillId="23" borderId="20" xfId="38" applyFont="1" applyFill="1" applyBorder="1" applyAlignment="1" applyProtection="1">
      <alignment horizontal="center" vertical="center"/>
    </xf>
    <xf numFmtId="0" fontId="42" fillId="17" borderId="56" xfId="38" applyFont="1" applyFill="1" applyBorder="1" applyAlignment="1" applyProtection="1">
      <alignment horizontal="center" vertical="center" wrapText="1"/>
    </xf>
    <xf numFmtId="0" fontId="42" fillId="17" borderId="76" xfId="38" applyFont="1" applyFill="1" applyBorder="1" applyAlignment="1" applyProtection="1">
      <alignment horizontal="center" vertical="center" wrapText="1"/>
    </xf>
    <xf numFmtId="165" fontId="42" fillId="17" borderId="61" xfId="38" applyNumberFormat="1" applyFont="1" applyFill="1" applyBorder="1" applyAlignment="1" applyProtection="1">
      <alignment horizontal="center" vertical="center"/>
    </xf>
    <xf numFmtId="165" fontId="42" fillId="17" borderId="75" xfId="38" applyNumberFormat="1" applyFont="1" applyFill="1" applyBorder="1" applyAlignment="1" applyProtection="1">
      <alignment horizontal="center" vertical="center"/>
    </xf>
    <xf numFmtId="165" fontId="42" fillId="18" borderId="75" xfId="38" applyNumberFormat="1" applyFont="1" applyFill="1" applyBorder="1" applyAlignment="1" applyProtection="1">
      <alignment horizontal="center" vertical="center"/>
    </xf>
    <xf numFmtId="165" fontId="42" fillId="18" borderId="25" xfId="38" applyNumberFormat="1" applyFont="1" applyFill="1" applyBorder="1" applyAlignment="1" applyProtection="1">
      <alignment horizontal="center" vertical="center"/>
    </xf>
    <xf numFmtId="0" fontId="42" fillId="23" borderId="7" xfId="38" applyFont="1" applyFill="1" applyBorder="1" applyAlignment="1" applyProtection="1">
      <alignment horizontal="center" vertical="center" wrapText="1"/>
    </xf>
    <xf numFmtId="164" fontId="42" fillId="18" borderId="13" xfId="38" applyNumberFormat="1" applyFont="1" applyFill="1" applyBorder="1" applyAlignment="1" applyProtection="1">
      <alignment horizontal="center" vertical="center"/>
    </xf>
    <xf numFmtId="0" fontId="55" fillId="0" borderId="26" xfId="38" applyFont="1" applyFill="1" applyBorder="1" applyAlignment="1" applyProtection="1">
      <alignment horizontal="right" vertical="center" wrapText="1"/>
    </xf>
    <xf numFmtId="0" fontId="55" fillId="0" borderId="35" xfId="38" applyFont="1" applyFill="1" applyBorder="1" applyAlignment="1" applyProtection="1">
      <alignment horizontal="right" vertical="center" wrapText="1"/>
    </xf>
    <xf numFmtId="0" fontId="55" fillId="0" borderId="77" xfId="38" applyFont="1" applyFill="1" applyBorder="1" applyAlignment="1" applyProtection="1">
      <alignment horizontal="right" vertical="center" wrapText="1"/>
    </xf>
    <xf numFmtId="164" fontId="55" fillId="0" borderId="13" xfId="38" applyNumberFormat="1" applyFont="1" applyFill="1" applyBorder="1" applyAlignment="1" applyProtection="1">
      <alignment horizontal="center" vertical="center"/>
    </xf>
    <xf numFmtId="0" fontId="42" fillId="0" borderId="13" xfId="38" applyFont="1" applyFill="1" applyBorder="1" applyAlignment="1" applyProtection="1">
      <alignment horizontal="center" vertical="center" wrapText="1"/>
    </xf>
    <xf numFmtId="9" fontId="92" fillId="17" borderId="75" xfId="44" applyFont="1" applyFill="1" applyBorder="1" applyAlignment="1" applyProtection="1">
      <alignment horizontal="center" vertical="center"/>
    </xf>
    <xf numFmtId="9" fontId="92" fillId="17" borderId="13" xfId="44" applyFont="1" applyFill="1" applyBorder="1" applyAlignment="1" applyProtection="1">
      <alignment horizontal="center" vertical="center"/>
    </xf>
    <xf numFmtId="164" fontId="42" fillId="17" borderId="7" xfId="38" applyNumberFormat="1" applyFont="1" applyFill="1" applyBorder="1" applyAlignment="1" applyProtection="1">
      <alignment horizontal="center" vertical="center" wrapText="1"/>
    </xf>
    <xf numFmtId="164" fontId="30" fillId="0" borderId="0" xfId="38" applyNumberFormat="1" applyAlignment="1">
      <alignment horizontal="center" vertical="center"/>
    </xf>
    <xf numFmtId="0" fontId="57" fillId="0" borderId="78" xfId="38" applyFont="1" applyFill="1" applyBorder="1" applyAlignment="1" applyProtection="1">
      <alignment horizontal="right" vertical="center" wrapText="1"/>
    </xf>
    <xf numFmtId="0" fontId="30" fillId="0" borderId="33" xfId="38" applyBorder="1" applyAlignment="1">
      <alignment horizontal="right" vertical="center"/>
    </xf>
    <xf numFmtId="0" fontId="55" fillId="0" borderId="15" xfId="38" applyFont="1" applyFill="1" applyBorder="1" applyAlignment="1" applyProtection="1">
      <alignment horizontal="center" vertical="center"/>
    </xf>
    <xf numFmtId="0" fontId="55" fillId="0" borderId="13" xfId="38" applyFont="1" applyFill="1" applyBorder="1" applyAlignment="1" applyProtection="1">
      <alignment horizontal="center" vertical="center"/>
    </xf>
    <xf numFmtId="0" fontId="55" fillId="0" borderId="20" xfId="38" applyFont="1" applyFill="1" applyBorder="1" applyAlignment="1" applyProtection="1">
      <alignment horizontal="center" vertical="center"/>
    </xf>
    <xf numFmtId="0" fontId="85" fillId="0" borderId="79" xfId="38" applyFont="1" applyFill="1" applyBorder="1" applyAlignment="1" applyProtection="1">
      <alignment horizontal="right" vertical="center" wrapText="1"/>
    </xf>
    <xf numFmtId="0" fontId="85" fillId="0" borderId="80" xfId="38" applyFont="1" applyFill="1" applyBorder="1" applyAlignment="1" applyProtection="1">
      <alignment horizontal="right" vertical="center" wrapText="1"/>
    </xf>
    <xf numFmtId="0" fontId="85" fillId="0" borderId="81" xfId="38" applyFont="1" applyFill="1" applyBorder="1" applyAlignment="1" applyProtection="1">
      <alignment horizontal="right" vertical="center" wrapText="1"/>
    </xf>
    <xf numFmtId="164" fontId="85" fillId="0" borderId="21" xfId="38" applyNumberFormat="1" applyFont="1" applyFill="1" applyBorder="1" applyAlignment="1" applyProtection="1">
      <alignment horizontal="center" vertical="center"/>
    </xf>
    <xf numFmtId="164" fontId="85" fillId="0" borderId="13" xfId="38" applyNumberFormat="1" applyFont="1" applyFill="1" applyBorder="1" applyAlignment="1" applyProtection="1">
      <alignment horizontal="center" vertical="center"/>
    </xf>
    <xf numFmtId="164" fontId="42" fillId="20" borderId="22" xfId="38" applyNumberFormat="1" applyFont="1" applyFill="1" applyBorder="1" applyAlignment="1" applyProtection="1">
      <alignment horizontal="center" vertical="center"/>
    </xf>
    <xf numFmtId="164" fontId="42" fillId="0" borderId="22" xfId="38" applyNumberFormat="1" applyFont="1" applyFill="1" applyBorder="1" applyAlignment="1" applyProtection="1">
      <alignment horizontal="center" vertical="center"/>
    </xf>
    <xf numFmtId="0" fontId="42" fillId="20" borderId="82" xfId="38" applyFont="1" applyFill="1" applyBorder="1" applyAlignment="1" applyProtection="1">
      <alignment horizontal="center" vertical="center"/>
    </xf>
    <xf numFmtId="0" fontId="42" fillId="20" borderId="83" xfId="38" applyFont="1" applyFill="1" applyBorder="1" applyAlignment="1" applyProtection="1">
      <alignment horizontal="center" vertical="center" textRotation="90"/>
    </xf>
    <xf numFmtId="0" fontId="75" fillId="17" borderId="0" xfId="38" applyFont="1" applyFill="1" applyBorder="1" applyAlignment="1" applyProtection="1">
      <alignment horizontal="center"/>
    </xf>
    <xf numFmtId="0" fontId="75" fillId="17" borderId="0" xfId="38" applyFont="1" applyFill="1" applyAlignment="1" applyProtection="1">
      <alignment horizontal="left" vertical="center"/>
    </xf>
    <xf numFmtId="0" fontId="75" fillId="17" borderId="0" xfId="38" applyFont="1" applyFill="1" applyBorder="1" applyAlignment="1" applyProtection="1">
      <alignment horizontal="center" vertical="center"/>
    </xf>
    <xf numFmtId="0" fontId="75" fillId="17" borderId="0" xfId="38" applyFont="1" applyFill="1" applyAlignment="1">
      <alignment horizontal="center" vertical="center"/>
    </xf>
    <xf numFmtId="0" fontId="75" fillId="17" borderId="0" xfId="38" applyFont="1" applyFill="1" applyBorder="1" applyAlignment="1">
      <alignment horizontal="center" vertical="center"/>
    </xf>
    <xf numFmtId="0" fontId="75" fillId="17" borderId="0" xfId="38" applyFont="1" applyFill="1" applyAlignment="1">
      <alignment horizontal="center"/>
    </xf>
    <xf numFmtId="0" fontId="0" fillId="0" borderId="0" xfId="0" applyAlignment="1">
      <alignment horizontal="center"/>
    </xf>
  </cellXfs>
  <cellStyles count="53">
    <cellStyle name="20% — акцент1" xfId="3"/>
    <cellStyle name="20% — акцент2" xfId="4"/>
    <cellStyle name="20% — акцент3" xfId="5"/>
    <cellStyle name="20% — акцент4" xfId="6"/>
    <cellStyle name="20% — акцент5" xfId="7"/>
    <cellStyle name="20% — акцент6" xfId="8"/>
    <cellStyle name="40% — акцент1" xfId="9"/>
    <cellStyle name="40% — акцент2" xfId="10"/>
    <cellStyle name="40% — акцент3" xfId="11"/>
    <cellStyle name="40% — акцент4" xfId="12"/>
    <cellStyle name="40% — акцент5" xfId="13"/>
    <cellStyle name="40% — акцент6" xfId="14"/>
    <cellStyle name="60% — акцент1" xfId="15"/>
    <cellStyle name="60% — акцент2" xfId="16"/>
    <cellStyle name="60% — акцент3" xfId="17"/>
    <cellStyle name="60% — акцент4" xfId="18"/>
    <cellStyle name="60% — акцент5" xfId="19"/>
    <cellStyle name="60% — акцент6" xfId="20"/>
    <cellStyle name="Excel_BuiltIn_Percent" xfId="21"/>
    <cellStyle name="Heading" xfId="22"/>
    <cellStyle name="Heading1" xfId="23"/>
    <cellStyle name="normal" xfId="24"/>
    <cellStyle name="Result" xfId="25"/>
    <cellStyle name="Result2" xfId="26"/>
    <cellStyle name="Обычный" xfId="0" builtinId="0"/>
    <cellStyle name="Обычный 2" xfId="27"/>
    <cellStyle name="Обычный 2 2" xfId="28"/>
    <cellStyle name="Обычный 2 3" xfId="29"/>
    <cellStyle name="Обычный 2 4" xfId="30"/>
    <cellStyle name="Обычный 2 4 2" xfId="31"/>
    <cellStyle name="Обычный 3" xfId="32"/>
    <cellStyle name="Обычный 3 2" xfId="33"/>
    <cellStyle name="Обычный 3 2 2" xfId="34"/>
    <cellStyle name="Обычный 3 3" xfId="50"/>
    <cellStyle name="Обычный 3 4" xfId="51"/>
    <cellStyle name="Обычный 4" xfId="35"/>
    <cellStyle name="Обычный 4 2" xfId="36"/>
    <cellStyle name="Обычный 4 2 2" xfId="37"/>
    <cellStyle name="Обычный 5" xfId="38"/>
    <cellStyle name="Обычный 5 2" xfId="39"/>
    <cellStyle name="Обычный 6" xfId="40"/>
    <cellStyle name="Обычный 7" xfId="41"/>
    <cellStyle name="Обычный 8" xfId="48"/>
    <cellStyle name="Обычный_Смертность от травм всего населения за 9 месяцев 2008 г. (version 1)" xfId="2"/>
    <cellStyle name="Обычный_янв_1" xfId="42"/>
    <cellStyle name="Процентный" xfId="1" builtinId="5"/>
    <cellStyle name="Процентный 2" xfId="43"/>
    <cellStyle name="Процентный 3" xfId="44"/>
    <cellStyle name="Процентный 4" xfId="45"/>
    <cellStyle name="Процентный 5" xfId="49"/>
    <cellStyle name="ТЕКСТ" xfId="46"/>
    <cellStyle name="Финансовый 2" xfId="47"/>
    <cellStyle name="Финансовый 3"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2013)/&#1044;&#1077;&#1084;&#1086;&#1075;&#1088;&#1072;&#1092;&#1080;&#1103;%20%20(15,16,17,18,19/2019/&#1045;&#1089;&#1090;&#1077;-&#1077;%20&#1076;&#1074;&#1080;-&#1077;-19&#1075;/&#1044;&#1077;&#1084;&#1086;&#1075;&#1088;&#1072;&#1092;&#1080;&#1103;%20-2019/&#1044;&#1077;&#1084;&#1086;&#1075;&#1088;&#1072;&#1092;&#1080;&#1103;%202019&#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6;&#1080;%20&#1076;&#1086;&#1082;&#1091;&#1084;&#1077;&#1085;&#1090;&#1099;(2013)/&#1044;&#1077;&#1084;&#1086;&#1075;&#1088;&#1072;&#1092;&#1080;&#1103;%20%20(15,16,17,18,19/2019/&#1045;&#1089;&#1090;&#1077;-&#1077;%20&#1076;&#1074;&#1080;-&#1077;-19&#1075;/&#1044;&#1077;&#1084;&#1086;&#1075;&#1088;&#1072;&#1092;&#1080;&#1103;%20-2019/&#1090;&#1088;&#1072;&#1074;&#1084;-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2;&#1086;&#1080;%20&#1076;&#1086;&#1082;&#1091;&#1084;&#1077;&#1085;&#1090;&#1099;(2013)/&#1044;&#1077;&#1084;&#1086;&#1075;&#1088;&#1072;&#1092;&#1080;&#1103;%20%20(15,16,17,18,19/2019/&#1045;&#1089;&#1090;&#1077;-&#1077;%20&#1076;&#1074;&#1080;-&#1077;-19&#1075;/&#1044;&#1077;&#1084;&#1086;&#1075;&#1088;&#1072;&#1092;&#1080;&#1103;%20-2019/&#1082;&#1083;&#1072;&#1089;&#1089;&#1072;&#1084;%20&#1073;&#1086;&#1083;&#1077;&#1079;%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лочисл (2)"/>
      <sheetName val="янв (2)"/>
      <sheetName val="янв"/>
      <sheetName val="февр"/>
      <sheetName val="за 2 мес"/>
      <sheetName val="мар"/>
      <sheetName val="1 квар"/>
      <sheetName val="1 квар (2010-2018)"/>
      <sheetName val="апр"/>
      <sheetName val="4 мес"/>
      <sheetName val="маЙ"/>
      <sheetName val="5 мес"/>
      <sheetName val="июн"/>
      <sheetName val="I полуг-18г."/>
      <sheetName val="июль"/>
      <sheetName val="7 мес-18"/>
      <sheetName val="авг"/>
      <sheetName val="8 мес "/>
      <sheetName val="сен"/>
      <sheetName val="9м -18г"/>
      <sheetName val="окт"/>
      <sheetName val="10 мес -18"/>
      <sheetName val="ноя"/>
      <sheetName val="11 мес-18"/>
      <sheetName val="дек"/>
      <sheetName val="12 мес-18"/>
      <sheetName val="для Нону"/>
      <sheetName val="Малочисл"/>
      <sheetName val="онг,к-а"/>
      <sheetName val="ян-де-18"/>
      <sheetName val="Дем ян-де-18"/>
      <sheetName val="ум, род-ь(не вводить!)(17г )"/>
      <sheetName val="РДПрест"/>
      <sheetName val="хор памят"/>
      <sheetName val="инвесторы"/>
      <sheetName val="ЭЭГ"/>
      <sheetName val="Сад орг"/>
      <sheetName val="50 лет"/>
      <sheetName val="Млад смер15-16"/>
      <sheetName val="СКР-14,15,16г"/>
      <sheetName val="ум на дому-17"/>
      <sheetName val="относитель величины"/>
      <sheetName val="для МСЭК"/>
      <sheetName val="Лист1"/>
      <sheetName val="Лист2"/>
      <sheetName val="Лист3"/>
      <sheetName val="Лист4"/>
    </sheetNames>
    <sheetDataSet>
      <sheetData sheetId="0"/>
      <sheetData sheetId="1"/>
      <sheetData sheetId="2">
        <row r="6">
          <cell r="D6">
            <v>31</v>
          </cell>
          <cell r="E6">
            <v>34</v>
          </cell>
          <cell r="F6">
            <v>1</v>
          </cell>
          <cell r="H6">
            <v>1</v>
          </cell>
          <cell r="J6">
            <v>10</v>
          </cell>
          <cell r="K6">
            <v>23</v>
          </cell>
          <cell r="L6">
            <v>21</v>
          </cell>
          <cell r="M6">
            <v>13</v>
          </cell>
          <cell r="W6">
            <v>1</v>
          </cell>
          <cell r="X6">
            <v>2</v>
          </cell>
        </row>
        <row r="7">
          <cell r="D7">
            <v>11</v>
          </cell>
          <cell r="E7">
            <v>9</v>
          </cell>
          <cell r="F7">
            <v>1</v>
          </cell>
          <cell r="J7">
            <v>3</v>
          </cell>
          <cell r="K7">
            <v>5</v>
          </cell>
          <cell r="L7">
            <v>4</v>
          </cell>
          <cell r="M7">
            <v>5</v>
          </cell>
          <cell r="X7">
            <v>1</v>
          </cell>
        </row>
        <row r="8">
          <cell r="D8">
            <v>15</v>
          </cell>
          <cell r="E8">
            <v>13</v>
          </cell>
          <cell r="J8">
            <v>2</v>
          </cell>
          <cell r="K8">
            <v>11</v>
          </cell>
          <cell r="L8">
            <v>7</v>
          </cell>
          <cell r="M8">
            <v>6</v>
          </cell>
          <cell r="X8">
            <v>0</v>
          </cell>
        </row>
        <row r="9">
          <cell r="D9">
            <v>17</v>
          </cell>
          <cell r="E9">
            <v>15</v>
          </cell>
          <cell r="J9">
            <v>4</v>
          </cell>
          <cell r="K9">
            <v>11</v>
          </cell>
          <cell r="L9">
            <v>6</v>
          </cell>
          <cell r="M9">
            <v>9</v>
          </cell>
          <cell r="X9">
            <v>0</v>
          </cell>
        </row>
        <row r="10">
          <cell r="D10">
            <v>16</v>
          </cell>
          <cell r="E10">
            <v>20</v>
          </cell>
          <cell r="F10">
            <v>1</v>
          </cell>
          <cell r="J10">
            <v>5</v>
          </cell>
          <cell r="K10">
            <v>14</v>
          </cell>
          <cell r="L10">
            <v>11</v>
          </cell>
          <cell r="M10">
            <v>9</v>
          </cell>
          <cell r="X10">
            <v>1</v>
          </cell>
        </row>
        <row r="11">
          <cell r="D11">
            <v>20</v>
          </cell>
          <cell r="E11">
            <v>12</v>
          </cell>
          <cell r="F11">
            <v>1</v>
          </cell>
          <cell r="J11">
            <v>4</v>
          </cell>
          <cell r="K11">
            <v>7</v>
          </cell>
          <cell r="L11">
            <v>8</v>
          </cell>
          <cell r="M11">
            <v>4</v>
          </cell>
          <cell r="X11">
            <v>1</v>
          </cell>
        </row>
        <row r="12">
          <cell r="D12">
            <v>30</v>
          </cell>
          <cell r="E12">
            <v>11</v>
          </cell>
          <cell r="J12">
            <v>3</v>
          </cell>
          <cell r="K12">
            <v>8</v>
          </cell>
          <cell r="L12">
            <v>6</v>
          </cell>
          <cell r="M12">
            <v>5</v>
          </cell>
          <cell r="X12">
            <v>0</v>
          </cell>
        </row>
        <row r="13">
          <cell r="D13">
            <v>21</v>
          </cell>
          <cell r="E13">
            <v>18</v>
          </cell>
          <cell r="J13">
            <v>3</v>
          </cell>
          <cell r="K13">
            <v>15</v>
          </cell>
          <cell r="L13">
            <v>15</v>
          </cell>
          <cell r="M13">
            <v>3</v>
          </cell>
          <cell r="X13">
            <v>0</v>
          </cell>
        </row>
        <row r="14">
          <cell r="D14">
            <v>14</v>
          </cell>
          <cell r="E14">
            <v>23</v>
          </cell>
          <cell r="J14">
            <v>3</v>
          </cell>
          <cell r="K14">
            <v>20</v>
          </cell>
          <cell r="L14">
            <v>13</v>
          </cell>
          <cell r="M14">
            <v>10</v>
          </cell>
          <cell r="W14">
            <v>1</v>
          </cell>
          <cell r="X14">
            <v>1</v>
          </cell>
        </row>
        <row r="15">
          <cell r="D15">
            <v>12</v>
          </cell>
          <cell r="E15">
            <v>11</v>
          </cell>
          <cell r="J15">
            <v>5</v>
          </cell>
          <cell r="K15">
            <v>6</v>
          </cell>
          <cell r="L15">
            <v>10</v>
          </cell>
          <cell r="M15">
            <v>1</v>
          </cell>
          <cell r="X15">
            <v>0</v>
          </cell>
        </row>
        <row r="16">
          <cell r="D16">
            <v>187</v>
          </cell>
          <cell r="E16">
            <v>166</v>
          </cell>
          <cell r="F16">
            <v>4</v>
          </cell>
          <cell r="G16">
            <v>0</v>
          </cell>
          <cell r="H16">
            <v>1</v>
          </cell>
          <cell r="I16">
            <v>0</v>
          </cell>
          <cell r="J16">
            <v>42</v>
          </cell>
          <cell r="K16">
            <v>120</v>
          </cell>
          <cell r="L16">
            <v>101</v>
          </cell>
          <cell r="M16">
            <v>65</v>
          </cell>
          <cell r="W16">
            <v>2</v>
          </cell>
          <cell r="X16">
            <v>6</v>
          </cell>
        </row>
        <row r="17">
          <cell r="D17">
            <v>88</v>
          </cell>
          <cell r="E17">
            <v>54</v>
          </cell>
          <cell r="I17">
            <v>1</v>
          </cell>
          <cell r="J17">
            <v>6</v>
          </cell>
          <cell r="K17">
            <v>48</v>
          </cell>
          <cell r="L17">
            <v>22</v>
          </cell>
          <cell r="M17">
            <v>32</v>
          </cell>
          <cell r="X17">
            <v>0</v>
          </cell>
        </row>
        <row r="18">
          <cell r="D18">
            <v>275</v>
          </cell>
          <cell r="E18">
            <v>220</v>
          </cell>
          <cell r="F18">
            <v>4</v>
          </cell>
          <cell r="G18">
            <v>0</v>
          </cell>
          <cell r="H18">
            <v>1</v>
          </cell>
          <cell r="I18">
            <v>1</v>
          </cell>
          <cell r="J18">
            <v>48</v>
          </cell>
          <cell r="K18">
            <v>168</v>
          </cell>
          <cell r="L18">
            <v>123</v>
          </cell>
          <cell r="M18">
            <v>97</v>
          </cell>
          <cell r="W18">
            <v>2</v>
          </cell>
          <cell r="X18">
            <v>6</v>
          </cell>
        </row>
      </sheetData>
      <sheetData sheetId="3">
        <row r="6">
          <cell r="C6">
            <v>33939</v>
          </cell>
          <cell r="D6">
            <v>26</v>
          </cell>
          <cell r="E6">
            <v>23</v>
          </cell>
          <cell r="F6">
            <v>1</v>
          </cell>
          <cell r="J6">
            <v>4</v>
          </cell>
          <cell r="K6">
            <v>18</v>
          </cell>
          <cell r="L6">
            <v>11</v>
          </cell>
          <cell r="M6">
            <v>12</v>
          </cell>
          <cell r="X6">
            <v>1</v>
          </cell>
        </row>
        <row r="7">
          <cell r="C7">
            <v>8317</v>
          </cell>
          <cell r="D7">
            <v>9</v>
          </cell>
          <cell r="E7">
            <v>7</v>
          </cell>
          <cell r="J7">
            <v>1</v>
          </cell>
          <cell r="K7">
            <v>6</v>
          </cell>
          <cell r="L7">
            <v>3</v>
          </cell>
          <cell r="M7">
            <v>4</v>
          </cell>
          <cell r="X7">
            <v>0</v>
          </cell>
        </row>
        <row r="8">
          <cell r="C8">
            <v>12384</v>
          </cell>
          <cell r="D8">
            <v>4</v>
          </cell>
          <cell r="E8">
            <v>16</v>
          </cell>
          <cell r="J8">
            <v>5</v>
          </cell>
          <cell r="K8">
            <v>11</v>
          </cell>
          <cell r="L8">
            <v>8</v>
          </cell>
          <cell r="M8">
            <v>8</v>
          </cell>
          <cell r="X8">
            <v>0</v>
          </cell>
        </row>
        <row r="9">
          <cell r="C9">
            <v>13733.5</v>
          </cell>
          <cell r="D9">
            <v>11</v>
          </cell>
          <cell r="E9">
            <v>16</v>
          </cell>
          <cell r="J9">
            <v>6</v>
          </cell>
          <cell r="K9">
            <v>10</v>
          </cell>
          <cell r="L9">
            <v>11</v>
          </cell>
          <cell r="M9">
            <v>5</v>
          </cell>
          <cell r="X9">
            <v>0</v>
          </cell>
        </row>
        <row r="10">
          <cell r="C10">
            <v>14308</v>
          </cell>
          <cell r="D10">
            <v>11</v>
          </cell>
          <cell r="E10">
            <v>15</v>
          </cell>
          <cell r="J10">
            <v>2</v>
          </cell>
          <cell r="K10">
            <v>13</v>
          </cell>
          <cell r="L10">
            <v>7</v>
          </cell>
          <cell r="M10">
            <v>8</v>
          </cell>
          <cell r="X10">
            <v>0</v>
          </cell>
        </row>
        <row r="11">
          <cell r="C11">
            <v>11584</v>
          </cell>
          <cell r="D11">
            <v>19</v>
          </cell>
          <cell r="E11">
            <v>7</v>
          </cell>
          <cell r="J11">
            <v>3</v>
          </cell>
          <cell r="K11">
            <v>4</v>
          </cell>
          <cell r="L11">
            <v>4</v>
          </cell>
          <cell r="M11">
            <v>3</v>
          </cell>
          <cell r="X11">
            <v>0</v>
          </cell>
        </row>
        <row r="12">
          <cell r="C12">
            <v>19205</v>
          </cell>
          <cell r="D12">
            <v>19</v>
          </cell>
          <cell r="E12">
            <v>4</v>
          </cell>
          <cell r="J12">
            <v>1</v>
          </cell>
          <cell r="K12">
            <v>3</v>
          </cell>
          <cell r="L12">
            <v>4</v>
          </cell>
          <cell r="M12">
            <v>0</v>
          </cell>
          <cell r="X12">
            <v>0</v>
          </cell>
        </row>
        <row r="13">
          <cell r="C13">
            <v>14683.5</v>
          </cell>
          <cell r="D13">
            <v>9</v>
          </cell>
          <cell r="E13">
            <v>15</v>
          </cell>
          <cell r="J13">
            <v>3</v>
          </cell>
          <cell r="K13">
            <v>12</v>
          </cell>
          <cell r="L13">
            <v>9</v>
          </cell>
          <cell r="M13">
            <v>6</v>
          </cell>
          <cell r="X13">
            <v>0</v>
          </cell>
        </row>
        <row r="14">
          <cell r="C14">
            <v>16313</v>
          </cell>
          <cell r="D14">
            <v>20</v>
          </cell>
          <cell r="E14">
            <v>19</v>
          </cell>
          <cell r="J14">
            <v>6</v>
          </cell>
          <cell r="K14">
            <v>13</v>
          </cell>
          <cell r="L14">
            <v>11</v>
          </cell>
          <cell r="M14">
            <v>8</v>
          </cell>
          <cell r="X14">
            <v>0</v>
          </cell>
        </row>
        <row r="15">
          <cell r="C15">
            <v>10398.5</v>
          </cell>
          <cell r="D15">
            <v>11</v>
          </cell>
          <cell r="E15">
            <v>5</v>
          </cell>
          <cell r="J15">
            <v>1</v>
          </cell>
          <cell r="K15">
            <v>4</v>
          </cell>
          <cell r="L15">
            <v>2</v>
          </cell>
          <cell r="M15">
            <v>3</v>
          </cell>
          <cell r="X15">
            <v>0</v>
          </cell>
        </row>
        <row r="16">
          <cell r="C16">
            <v>154865.5</v>
          </cell>
          <cell r="D16">
            <v>139</v>
          </cell>
          <cell r="E16">
            <v>127</v>
          </cell>
          <cell r="F16">
            <v>1</v>
          </cell>
          <cell r="G16">
            <v>0</v>
          </cell>
          <cell r="H16">
            <v>0</v>
          </cell>
          <cell r="I16">
            <v>0</v>
          </cell>
          <cell r="J16">
            <v>32</v>
          </cell>
          <cell r="K16">
            <v>94</v>
          </cell>
          <cell r="L16">
            <v>70</v>
          </cell>
          <cell r="M16">
            <v>57</v>
          </cell>
          <cell r="W16">
            <v>0</v>
          </cell>
          <cell r="X16">
            <v>1</v>
          </cell>
        </row>
        <row r="17">
          <cell r="C17">
            <v>63255.5</v>
          </cell>
          <cell r="D17">
            <v>106</v>
          </cell>
          <cell r="E17">
            <v>57</v>
          </cell>
          <cell r="G17">
            <v>1</v>
          </cell>
          <cell r="I17">
            <v>2</v>
          </cell>
          <cell r="J17">
            <v>15</v>
          </cell>
          <cell r="K17">
            <v>41</v>
          </cell>
          <cell r="L17">
            <v>22</v>
          </cell>
          <cell r="M17">
            <v>35</v>
          </cell>
          <cell r="X17">
            <v>1</v>
          </cell>
        </row>
        <row r="18">
          <cell r="C18">
            <v>218121</v>
          </cell>
          <cell r="D18">
            <v>245</v>
          </cell>
          <cell r="E18">
            <v>184</v>
          </cell>
          <cell r="F18">
            <v>1</v>
          </cell>
          <cell r="G18">
            <v>1</v>
          </cell>
          <cell r="H18">
            <v>0</v>
          </cell>
          <cell r="I18">
            <v>2</v>
          </cell>
          <cell r="J18">
            <v>47</v>
          </cell>
          <cell r="K18">
            <v>135</v>
          </cell>
          <cell r="L18">
            <v>92</v>
          </cell>
          <cell r="M18">
            <v>92</v>
          </cell>
          <cell r="W18">
            <v>0</v>
          </cell>
          <cell r="X18">
            <v>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пи"/>
      <sheetName val="КОПИЯ"/>
      <sheetName val="янв-трав-19"/>
      <sheetName val="фев"/>
      <sheetName val="март"/>
      <sheetName val="1_квар"/>
      <sheetName val="апр"/>
      <sheetName val="4-трав"/>
      <sheetName val="май"/>
      <sheetName val="5-трав"/>
      <sheetName val="ДТП,_суиц,_алк_отр"/>
      <sheetName val="5_мес-не польз-я"/>
      <sheetName val="ИЮНЬ"/>
      <sheetName val="1-полуг"/>
      <sheetName val="июль"/>
      <sheetName val="7мес "/>
      <sheetName val="травма-7 мес"/>
      <sheetName val="авг"/>
      <sheetName val="8 мес -18"/>
      <sheetName val="сен"/>
      <sheetName val="9_мес"/>
      <sheetName val="9_мес (КМН)"/>
      <sheetName val="Лист3"/>
      <sheetName val="окт"/>
      <sheetName val="10_мес травмы"/>
      <sheetName val="10_мес тра-18"/>
      <sheetName val="утоп"/>
      <sheetName val="нояб"/>
      <sheetName val="11-2018"/>
      <sheetName val="2018г"/>
      <sheetName val="19г-янв-тру"/>
      <sheetName val="фев-тру"/>
      <sheetName val="март-тру"/>
      <sheetName val="труд_1_квар"/>
      <sheetName val="апр-т.сп-18"/>
      <sheetName val="4_мес"/>
      <sheetName val="5_м-_тр"/>
      <sheetName val="июнь-трсп-18г"/>
      <sheetName val="1полуг"/>
      <sheetName val="сентрсп-18г"/>
      <sheetName val="7_мес_тр"/>
      <sheetName val="авг-тр"/>
      <sheetName val="8_мес_тр"/>
      <sheetName val="сен-тр"/>
      <sheetName val="9_мес-тр"/>
      <sheetName val="окт-тр"/>
      <sheetName val="10_мес_тр-18"/>
      <sheetName val="11_мес_тр-18"/>
      <sheetName val="2018г_труд"/>
      <sheetName val="Лист1"/>
      <sheetName val="Лист2"/>
    </sheetNames>
    <sheetDataSet>
      <sheetData sheetId="0"/>
      <sheetData sheetId="1"/>
      <sheetData sheetId="2">
        <row r="6">
          <cell r="C6">
            <v>2</v>
          </cell>
          <cell r="E6"/>
          <cell r="G6"/>
          <cell r="I6"/>
          <cell r="K6"/>
          <cell r="M6">
            <v>1</v>
          </cell>
          <cell r="O6"/>
          <cell r="Q6"/>
          <cell r="S6"/>
        </row>
        <row r="7">
          <cell r="C7">
            <v>1</v>
          </cell>
          <cell r="E7"/>
          <cell r="G7"/>
          <cell r="I7"/>
          <cell r="K7"/>
          <cell r="M7">
            <v>1</v>
          </cell>
          <cell r="O7"/>
          <cell r="Q7"/>
          <cell r="S7"/>
        </row>
        <row r="8">
          <cell r="C8"/>
          <cell r="E8"/>
          <cell r="G8"/>
          <cell r="I8"/>
          <cell r="K8"/>
          <cell r="M8"/>
          <cell r="O8"/>
          <cell r="Q8"/>
          <cell r="S8"/>
        </row>
        <row r="9">
          <cell r="C9"/>
          <cell r="E9"/>
          <cell r="G9"/>
          <cell r="I9"/>
          <cell r="K9"/>
          <cell r="M9"/>
          <cell r="O9"/>
          <cell r="Q9"/>
          <cell r="S9"/>
        </row>
        <row r="10">
          <cell r="C10">
            <v>3</v>
          </cell>
          <cell r="E10"/>
          <cell r="G10"/>
          <cell r="I10"/>
          <cell r="K10"/>
          <cell r="M10"/>
          <cell r="O10"/>
          <cell r="Q10">
            <v>3</v>
          </cell>
          <cell r="S10">
            <v>3</v>
          </cell>
        </row>
        <row r="11">
          <cell r="C11">
            <v>1</v>
          </cell>
          <cell r="E11"/>
          <cell r="G11"/>
          <cell r="I11"/>
          <cell r="K11"/>
          <cell r="M11"/>
          <cell r="O11"/>
          <cell r="Q11">
            <v>1</v>
          </cell>
          <cell r="S11">
            <v>1</v>
          </cell>
        </row>
        <row r="12">
          <cell r="C12">
            <v>3</v>
          </cell>
          <cell r="E12"/>
          <cell r="G12"/>
          <cell r="I12"/>
          <cell r="K12">
            <v>1</v>
          </cell>
          <cell r="M12"/>
          <cell r="O12"/>
          <cell r="Q12">
            <v>2</v>
          </cell>
          <cell r="S12"/>
        </row>
        <row r="13">
          <cell r="C13">
            <v>1</v>
          </cell>
          <cell r="E13"/>
          <cell r="G13"/>
          <cell r="I13"/>
          <cell r="K13"/>
          <cell r="M13">
            <v>1</v>
          </cell>
          <cell r="O13"/>
          <cell r="Q13"/>
          <cell r="S13"/>
        </row>
        <row r="14">
          <cell r="C14">
            <v>3</v>
          </cell>
          <cell r="E14"/>
          <cell r="G14"/>
          <cell r="I14"/>
          <cell r="K14">
            <v>1</v>
          </cell>
          <cell r="M14">
            <v>2</v>
          </cell>
          <cell r="O14"/>
          <cell r="Q14"/>
          <cell r="S14"/>
        </row>
        <row r="15">
          <cell r="C15">
            <v>2</v>
          </cell>
          <cell r="E15">
            <v>1</v>
          </cell>
          <cell r="G15">
            <v>1</v>
          </cell>
          <cell r="I15"/>
          <cell r="K15">
            <v>1</v>
          </cell>
          <cell r="M15"/>
          <cell r="O15"/>
          <cell r="Q15"/>
          <cell r="S15"/>
        </row>
        <row r="17">
          <cell r="C17">
            <v>4</v>
          </cell>
          <cell r="E17"/>
          <cell r="G17"/>
          <cell r="I17"/>
          <cell r="K17">
            <v>1</v>
          </cell>
          <cell r="M17"/>
          <cell r="O17">
            <v>1</v>
          </cell>
          <cell r="Q17">
            <v>1</v>
          </cell>
          <cell r="S17">
            <v>1</v>
          </cell>
        </row>
      </sheetData>
      <sheetData sheetId="3">
        <row r="6">
          <cell r="C6">
            <v>1</v>
          </cell>
          <cell r="E6"/>
          <cell r="G6"/>
          <cell r="I6"/>
          <cell r="K6"/>
          <cell r="M6"/>
          <cell r="O6"/>
          <cell r="Q6">
            <v>1</v>
          </cell>
          <cell r="S6">
            <v>1</v>
          </cell>
        </row>
        <row r="7">
          <cell r="C7"/>
          <cell r="E7"/>
          <cell r="G7"/>
          <cell r="I7"/>
          <cell r="K7"/>
          <cell r="M7"/>
          <cell r="O7"/>
          <cell r="Q7"/>
          <cell r="S7"/>
        </row>
        <row r="8">
          <cell r="C8">
            <v>1</v>
          </cell>
          <cell r="E8"/>
          <cell r="G8"/>
          <cell r="I8"/>
          <cell r="K8">
            <v>1</v>
          </cell>
          <cell r="M8"/>
          <cell r="O8"/>
          <cell r="Q8"/>
          <cell r="S8"/>
        </row>
        <row r="9">
          <cell r="C9">
            <v>4</v>
          </cell>
          <cell r="E9">
            <v>1</v>
          </cell>
          <cell r="G9"/>
          <cell r="I9"/>
          <cell r="K9"/>
          <cell r="M9">
            <v>1</v>
          </cell>
          <cell r="O9"/>
          <cell r="Q9"/>
          <cell r="S9"/>
        </row>
        <row r="10">
          <cell r="C10"/>
          <cell r="E10"/>
          <cell r="G10"/>
          <cell r="I10"/>
          <cell r="K10"/>
          <cell r="M10"/>
          <cell r="O10"/>
          <cell r="Q10"/>
          <cell r="S10"/>
        </row>
        <row r="11">
          <cell r="C11">
            <v>1</v>
          </cell>
          <cell r="E11"/>
          <cell r="G11"/>
          <cell r="I11"/>
          <cell r="K11"/>
          <cell r="M11"/>
          <cell r="O11"/>
          <cell r="Q11"/>
          <cell r="S11"/>
        </row>
        <row r="12">
          <cell r="C12"/>
          <cell r="E12"/>
          <cell r="G12"/>
          <cell r="I12"/>
          <cell r="K12"/>
          <cell r="M12"/>
          <cell r="O12"/>
          <cell r="Q12"/>
          <cell r="S12"/>
        </row>
        <row r="13">
          <cell r="C13">
            <v>1</v>
          </cell>
          <cell r="E13"/>
          <cell r="G13"/>
          <cell r="I13"/>
          <cell r="K13"/>
          <cell r="M13"/>
          <cell r="O13"/>
          <cell r="Q13">
            <v>1</v>
          </cell>
          <cell r="S13"/>
        </row>
        <row r="14">
          <cell r="C14">
            <v>2</v>
          </cell>
          <cell r="E14"/>
          <cell r="G14"/>
          <cell r="I14"/>
          <cell r="K14"/>
          <cell r="M14"/>
          <cell r="O14"/>
          <cell r="Q14">
            <v>1</v>
          </cell>
          <cell r="S14">
            <v>1</v>
          </cell>
        </row>
        <row r="15">
          <cell r="C15"/>
          <cell r="E15"/>
          <cell r="G15"/>
          <cell r="I15"/>
          <cell r="K15"/>
          <cell r="M15"/>
          <cell r="O15"/>
          <cell r="Q15"/>
          <cell r="S15"/>
        </row>
        <row r="17">
          <cell r="C17">
            <v>4</v>
          </cell>
          <cell r="E17"/>
          <cell r="G17"/>
          <cell r="I17"/>
          <cell r="K17"/>
          <cell r="M17">
            <v>1</v>
          </cell>
          <cell r="O17"/>
          <cell r="Q17">
            <v>1</v>
          </cell>
          <cell r="S17"/>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C6">
            <v>2</v>
          </cell>
          <cell r="E6"/>
          <cell r="G6"/>
          <cell r="I6"/>
          <cell r="K6"/>
          <cell r="M6">
            <v>1</v>
          </cell>
          <cell r="O6"/>
          <cell r="Q6"/>
          <cell r="S6"/>
        </row>
        <row r="7">
          <cell r="C7">
            <v>1</v>
          </cell>
          <cell r="E7"/>
          <cell r="G7"/>
          <cell r="I7"/>
          <cell r="K7"/>
          <cell r="M7">
            <v>1</v>
          </cell>
          <cell r="O7"/>
          <cell r="Q7"/>
          <cell r="S7"/>
        </row>
        <row r="8">
          <cell r="C8"/>
          <cell r="E8"/>
          <cell r="G8"/>
          <cell r="I8"/>
          <cell r="K8"/>
          <cell r="M8"/>
          <cell r="O8"/>
          <cell r="Q8"/>
          <cell r="S8"/>
        </row>
        <row r="9">
          <cell r="C9"/>
          <cell r="E9"/>
          <cell r="G9"/>
          <cell r="I9"/>
          <cell r="K9"/>
          <cell r="M9"/>
          <cell r="O9"/>
          <cell r="Q9"/>
          <cell r="S9"/>
        </row>
        <row r="10">
          <cell r="C10">
            <v>2</v>
          </cell>
          <cell r="E10"/>
          <cell r="G10"/>
          <cell r="I10"/>
          <cell r="K10"/>
          <cell r="M10"/>
          <cell r="O10"/>
          <cell r="Q10">
            <v>2</v>
          </cell>
          <cell r="S10">
            <v>2</v>
          </cell>
        </row>
        <row r="11">
          <cell r="C11"/>
          <cell r="E11"/>
          <cell r="G11"/>
          <cell r="I11"/>
          <cell r="K11"/>
          <cell r="M11"/>
          <cell r="O11"/>
          <cell r="Q11"/>
          <cell r="S11"/>
        </row>
        <row r="12">
          <cell r="C12">
            <v>3</v>
          </cell>
          <cell r="E12"/>
          <cell r="G12"/>
          <cell r="I12"/>
          <cell r="K12">
            <v>1</v>
          </cell>
          <cell r="M12"/>
          <cell r="O12"/>
          <cell r="Q12">
            <v>1</v>
          </cell>
          <cell r="S12"/>
        </row>
        <row r="13">
          <cell r="C13"/>
          <cell r="E13"/>
          <cell r="G13"/>
          <cell r="I13"/>
          <cell r="K13"/>
          <cell r="M13"/>
          <cell r="O13"/>
          <cell r="Q13"/>
          <cell r="S13"/>
        </row>
        <row r="14">
          <cell r="C14">
            <v>2</v>
          </cell>
          <cell r="E14"/>
          <cell r="G14"/>
          <cell r="I14"/>
          <cell r="K14"/>
          <cell r="M14">
            <v>2</v>
          </cell>
          <cell r="O14"/>
          <cell r="Q14"/>
          <cell r="S14"/>
        </row>
        <row r="15">
          <cell r="C15">
            <v>2</v>
          </cell>
          <cell r="E15">
            <v>1</v>
          </cell>
          <cell r="G15">
            <v>1</v>
          </cell>
          <cell r="I15"/>
          <cell r="K15">
            <v>1</v>
          </cell>
          <cell r="M15"/>
          <cell r="O15"/>
          <cell r="Q15"/>
          <cell r="S15"/>
        </row>
        <row r="17">
          <cell r="C17"/>
          <cell r="E17"/>
          <cell r="G17"/>
          <cell r="I17"/>
          <cell r="K17"/>
          <cell r="M17"/>
          <cell r="O17"/>
          <cell r="Q17"/>
          <cell r="S17"/>
        </row>
      </sheetData>
      <sheetData sheetId="31">
        <row r="6">
          <cell r="C6">
            <v>1</v>
          </cell>
          <cell r="E6"/>
          <cell r="G6"/>
          <cell r="I6"/>
          <cell r="K6"/>
          <cell r="M6"/>
          <cell r="O6"/>
          <cell r="Q6">
            <v>1</v>
          </cell>
          <cell r="S6">
            <v>1</v>
          </cell>
        </row>
        <row r="7">
          <cell r="C7"/>
          <cell r="E7"/>
          <cell r="G7"/>
          <cell r="I7"/>
          <cell r="K7"/>
          <cell r="M7"/>
          <cell r="O7"/>
          <cell r="Q7"/>
          <cell r="S7"/>
        </row>
        <row r="8">
          <cell r="C8">
            <v>1</v>
          </cell>
          <cell r="E8"/>
          <cell r="G8"/>
          <cell r="I8"/>
          <cell r="K8">
            <v>1</v>
          </cell>
          <cell r="M8"/>
          <cell r="O8"/>
          <cell r="Q8"/>
          <cell r="S8"/>
        </row>
        <row r="9">
          <cell r="C9">
            <v>4</v>
          </cell>
          <cell r="E9">
            <v>1</v>
          </cell>
          <cell r="G9"/>
          <cell r="I9"/>
          <cell r="K9"/>
          <cell r="M9">
            <v>1</v>
          </cell>
          <cell r="O9"/>
          <cell r="Q9"/>
          <cell r="S9"/>
        </row>
        <row r="10">
          <cell r="C10"/>
          <cell r="E10"/>
          <cell r="G10"/>
          <cell r="I10"/>
          <cell r="K10"/>
          <cell r="M10"/>
          <cell r="O10"/>
          <cell r="Q10"/>
          <cell r="S10"/>
        </row>
        <row r="11">
          <cell r="C11">
            <v>1</v>
          </cell>
          <cell r="E11"/>
          <cell r="G11"/>
          <cell r="I11"/>
          <cell r="K11"/>
          <cell r="M11"/>
          <cell r="O11"/>
          <cell r="Q11"/>
          <cell r="S11"/>
        </row>
        <row r="12">
          <cell r="C12"/>
          <cell r="E12"/>
          <cell r="G12"/>
          <cell r="I12"/>
          <cell r="K12"/>
          <cell r="M12"/>
          <cell r="O12"/>
          <cell r="Q12"/>
          <cell r="S12"/>
        </row>
        <row r="13">
          <cell r="C13"/>
          <cell r="E13"/>
          <cell r="G13"/>
          <cell r="I13"/>
          <cell r="K13"/>
          <cell r="M13"/>
          <cell r="O13"/>
          <cell r="Q13"/>
          <cell r="S13"/>
        </row>
        <row r="14">
          <cell r="C14">
            <v>1</v>
          </cell>
          <cell r="E14"/>
          <cell r="G14"/>
          <cell r="I14"/>
          <cell r="K14"/>
          <cell r="M14"/>
          <cell r="O14"/>
          <cell r="Q14"/>
          <cell r="S14"/>
        </row>
        <row r="15">
          <cell r="C15"/>
          <cell r="E15"/>
          <cell r="G15"/>
          <cell r="I15"/>
          <cell r="K15"/>
          <cell r="M15"/>
          <cell r="O15"/>
          <cell r="Q15"/>
          <cell r="S15"/>
        </row>
        <row r="17">
          <cell r="C17">
            <v>2</v>
          </cell>
          <cell r="E17"/>
          <cell r="G17"/>
          <cell r="I17"/>
          <cell r="K17"/>
          <cell r="M17">
            <v>1</v>
          </cell>
          <cell r="O17"/>
          <cell r="Q17"/>
          <cell r="S17"/>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СК"/>
      <sheetName val="БСК-7мес-17"/>
      <sheetName val="БОД"/>
      <sheetName val="копия"/>
      <sheetName val="янв -19 "/>
      <sheetName val="янв -19  (2)"/>
      <sheetName val="янв (2)"/>
      <sheetName val="фев"/>
      <sheetName val="2 мес-19"/>
      <sheetName val="2 мес-19 (рай)"/>
      <sheetName val="3 мес-18"/>
      <sheetName val="1 кв-2018"/>
      <sheetName val="4 мес-18 "/>
      <sheetName val="4  мес (2)"/>
      <sheetName val="май"/>
      <sheetName val="за 5 м "/>
      <sheetName val="за 5 м (2)"/>
      <sheetName val="июнь"/>
      <sheetName val="за 6 м "/>
      <sheetName val="за 6 м (2)"/>
      <sheetName val="1 полуг"/>
      <sheetName val="1 полуг-1"/>
      <sheetName val="1 полуг-2"/>
      <sheetName val="июль"/>
      <sheetName val="7мес-18г"/>
      <sheetName val="7 мес-18-2"/>
      <sheetName val="авг"/>
      <sheetName val="авг (2)"/>
      <sheetName val="8 мес-18"/>
      <sheetName val="8 (2)"/>
      <sheetName val="R 00-99"/>
      <sheetName val="сен"/>
      <sheetName val="9 мес"/>
      <sheetName val="9 мес (2)"/>
      <sheetName val="окт"/>
      <sheetName val="10 мес,-изменен"/>
      <sheetName val="10мес-2"/>
      <sheetName val="10 мес-18"/>
      <sheetName val="ноя"/>
      <sheetName val="11м-18"/>
      <sheetName val="11м (2)"/>
      <sheetName val="злок онк"/>
      <sheetName val="2018"/>
      <sheetName val="2018(1)"/>
      <sheetName val="18-взр+дети"/>
      <sheetName val="18-взрослые"/>
      <sheetName val="18-ДЕТИ"/>
      <sheetName val="тр-шаблон"/>
      <sheetName val="янв-тр"/>
      <sheetName val="янв-тр (2)"/>
      <sheetName val="фев-тр "/>
      <sheetName val="тр-за 2 мес"/>
      <sheetName val="март-тр "/>
      <sheetName val="тр1 кв"/>
      <sheetName val="класс бол -тр1 кв "/>
      <sheetName val="4 мес"/>
      <sheetName val="4 мес (2)"/>
      <sheetName val="5 мес"/>
      <sheetName val="5 мес (2)"/>
      <sheetName val="тр 1 п"/>
      <sheetName val="тр 1 п (2)"/>
      <sheetName val="тр 7_мес"/>
      <sheetName val="тр 7_мес (2)"/>
      <sheetName val="авг-18"/>
      <sheetName val="8м-2018"/>
      <sheetName val="тр 8 мес (2)"/>
      <sheetName val="сен-17"/>
      <sheetName val="тр-9 мес"/>
      <sheetName val="тр-9 мес (2)"/>
      <sheetName val="10м (труд) "/>
      <sheetName val="10м (труд) -2"/>
      <sheetName val="11м (труд)"/>
      <sheetName val="11м (труд) (2)"/>
      <sheetName val="декаб -18"/>
      <sheetName val="2018тру "/>
      <sheetName val="2018тру (2)"/>
      <sheetName val="R"/>
      <sheetName val="НИЗ"/>
      <sheetName val="Минэконразв"/>
      <sheetName val="зап Гос Думы-о дос тел умерших"/>
      <sheetName val="Лист2"/>
    </sheetNames>
    <sheetDataSet>
      <sheetData sheetId="0"/>
      <sheetData sheetId="1"/>
      <sheetData sheetId="2"/>
      <sheetData sheetId="3"/>
      <sheetData sheetId="4"/>
      <sheetData sheetId="5">
        <row r="5">
          <cell r="D5">
            <v>34</v>
          </cell>
          <cell r="E5">
            <v>2</v>
          </cell>
          <cell r="F5">
            <v>4</v>
          </cell>
          <cell r="K5">
            <v>21</v>
          </cell>
          <cell r="L5">
            <v>2</v>
          </cell>
          <cell r="M5">
            <v>1</v>
          </cell>
          <cell r="O5">
            <v>1</v>
          </cell>
          <cell r="R5">
            <v>1</v>
          </cell>
          <cell r="U5">
            <v>2</v>
          </cell>
        </row>
        <row r="6">
          <cell r="D6">
            <v>9</v>
          </cell>
          <cell r="F6">
            <v>1</v>
          </cell>
          <cell r="K6">
            <v>5</v>
          </cell>
          <cell r="R6">
            <v>1</v>
          </cell>
          <cell r="T6">
            <v>1</v>
          </cell>
          <cell r="U6">
            <v>1</v>
          </cell>
        </row>
        <row r="7">
          <cell r="D7">
            <v>13</v>
          </cell>
          <cell r="F7">
            <v>2</v>
          </cell>
          <cell r="J7">
            <v>1</v>
          </cell>
          <cell r="K7">
            <v>7</v>
          </cell>
          <cell r="L7">
            <v>1</v>
          </cell>
          <cell r="T7">
            <v>2</v>
          </cell>
        </row>
        <row r="8">
          <cell r="D8">
            <v>15</v>
          </cell>
          <cell r="F8">
            <v>3</v>
          </cell>
          <cell r="J8">
            <v>2</v>
          </cell>
          <cell r="K8">
            <v>7</v>
          </cell>
          <cell r="P8">
            <v>1</v>
          </cell>
          <cell r="T8">
            <v>2</v>
          </cell>
        </row>
        <row r="9">
          <cell r="D9">
            <v>20</v>
          </cell>
          <cell r="F9">
            <v>2</v>
          </cell>
          <cell r="K9">
            <v>8</v>
          </cell>
          <cell r="L9">
            <v>3</v>
          </cell>
          <cell r="P9">
            <v>2</v>
          </cell>
          <cell r="S9">
            <v>1</v>
          </cell>
          <cell r="T9">
            <v>1</v>
          </cell>
          <cell r="U9">
            <v>3</v>
          </cell>
        </row>
        <row r="10">
          <cell r="D10">
            <v>12</v>
          </cell>
          <cell r="J10">
            <v>1</v>
          </cell>
          <cell r="K10">
            <v>8</v>
          </cell>
          <cell r="L10">
            <v>1</v>
          </cell>
          <cell r="S10">
            <v>1</v>
          </cell>
          <cell r="U10">
            <v>1</v>
          </cell>
        </row>
        <row r="11">
          <cell r="D11">
            <v>11</v>
          </cell>
          <cell r="F11">
            <v>1</v>
          </cell>
          <cell r="K11">
            <v>6</v>
          </cell>
          <cell r="P11">
            <v>1</v>
          </cell>
          <cell r="U11">
            <v>3</v>
          </cell>
        </row>
        <row r="12">
          <cell r="D12">
            <v>18</v>
          </cell>
          <cell r="F12">
            <v>2</v>
          </cell>
          <cell r="J12">
            <v>1</v>
          </cell>
          <cell r="K12">
            <v>8</v>
          </cell>
          <cell r="L12">
            <v>1</v>
          </cell>
          <cell r="M12">
            <v>1</v>
          </cell>
          <cell r="P12">
            <v>1</v>
          </cell>
          <cell r="T12">
            <v>3</v>
          </cell>
          <cell r="U12">
            <v>1</v>
          </cell>
        </row>
        <row r="13">
          <cell r="D13">
            <v>23</v>
          </cell>
          <cell r="F13">
            <v>3</v>
          </cell>
          <cell r="H13">
            <v>1</v>
          </cell>
          <cell r="K13">
            <v>8</v>
          </cell>
          <cell r="M13">
            <v>1</v>
          </cell>
          <cell r="O13">
            <v>1</v>
          </cell>
          <cell r="T13">
            <v>6</v>
          </cell>
          <cell r="U13">
            <v>3</v>
          </cell>
        </row>
        <row r="14">
          <cell r="D14">
            <v>11</v>
          </cell>
          <cell r="F14">
            <v>1</v>
          </cell>
          <cell r="K14">
            <v>6</v>
          </cell>
          <cell r="M14">
            <v>1</v>
          </cell>
          <cell r="T14">
            <v>1</v>
          </cell>
          <cell r="U14">
            <v>2</v>
          </cell>
        </row>
        <row r="15">
          <cell r="D15">
            <v>166</v>
          </cell>
          <cell r="E15">
            <v>2</v>
          </cell>
          <cell r="F15">
            <v>19</v>
          </cell>
          <cell r="G15">
            <v>0</v>
          </cell>
          <cell r="H15">
            <v>1</v>
          </cell>
          <cell r="I15">
            <v>0</v>
          </cell>
          <cell r="J15">
            <v>5</v>
          </cell>
          <cell r="K15">
            <v>84</v>
          </cell>
          <cell r="L15">
            <v>8</v>
          </cell>
          <cell r="M15">
            <v>4</v>
          </cell>
          <cell r="N15">
            <v>0</v>
          </cell>
          <cell r="O15">
            <v>2</v>
          </cell>
          <cell r="P15">
            <v>5</v>
          </cell>
          <cell r="Q15">
            <v>0</v>
          </cell>
          <cell r="R15">
            <v>2</v>
          </cell>
          <cell r="S15">
            <v>2</v>
          </cell>
          <cell r="T15">
            <v>16</v>
          </cell>
          <cell r="U15">
            <v>16</v>
          </cell>
          <cell r="V15">
            <v>0</v>
          </cell>
        </row>
        <row r="16">
          <cell r="D16">
            <v>54</v>
          </cell>
          <cell r="E16">
            <v>3</v>
          </cell>
          <cell r="F16">
            <v>9</v>
          </cell>
          <cell r="H16">
            <v>1</v>
          </cell>
          <cell r="K16">
            <v>25</v>
          </cell>
          <cell r="L16">
            <v>3</v>
          </cell>
          <cell r="M16">
            <v>1</v>
          </cell>
          <cell r="P16">
            <v>1</v>
          </cell>
          <cell r="T16">
            <v>7</v>
          </cell>
          <cell r="U16">
            <v>4</v>
          </cell>
          <cell r="V16">
            <v>1</v>
          </cell>
        </row>
        <row r="17">
          <cell r="D17">
            <v>220</v>
          </cell>
          <cell r="E17">
            <v>5</v>
          </cell>
          <cell r="F17">
            <v>28</v>
          </cell>
          <cell r="G17">
            <v>0</v>
          </cell>
          <cell r="H17">
            <v>2</v>
          </cell>
          <cell r="I17">
            <v>0</v>
          </cell>
          <cell r="J17">
            <v>5</v>
          </cell>
          <cell r="K17">
            <v>109</v>
          </cell>
          <cell r="L17">
            <v>11</v>
          </cell>
          <cell r="M17">
            <v>5</v>
          </cell>
          <cell r="N17">
            <v>0</v>
          </cell>
          <cell r="O17">
            <v>2</v>
          </cell>
          <cell r="P17">
            <v>6</v>
          </cell>
          <cell r="Q17">
            <v>0</v>
          </cell>
          <cell r="R17">
            <v>2</v>
          </cell>
          <cell r="S17">
            <v>2</v>
          </cell>
          <cell r="T17">
            <v>23</v>
          </cell>
          <cell r="U17">
            <v>20</v>
          </cell>
          <cell r="V17">
            <v>1</v>
          </cell>
        </row>
      </sheetData>
      <sheetData sheetId="6"/>
      <sheetData sheetId="7">
        <row r="5">
          <cell r="D5">
            <v>23</v>
          </cell>
          <cell r="F5">
            <v>6</v>
          </cell>
          <cell r="K5">
            <v>9</v>
          </cell>
          <cell r="L5">
            <v>2</v>
          </cell>
          <cell r="M5">
            <v>1</v>
          </cell>
          <cell r="R5">
            <v>1</v>
          </cell>
          <cell r="T5">
            <v>3</v>
          </cell>
          <cell r="U5">
            <v>1</v>
          </cell>
        </row>
        <row r="6">
          <cell r="D6">
            <v>7</v>
          </cell>
          <cell r="K6">
            <v>6</v>
          </cell>
          <cell r="L6">
            <v>1</v>
          </cell>
        </row>
        <row r="7">
          <cell r="D7">
            <v>16</v>
          </cell>
          <cell r="F7">
            <v>1</v>
          </cell>
          <cell r="H7">
            <v>1</v>
          </cell>
          <cell r="J7">
            <v>1</v>
          </cell>
          <cell r="K7">
            <v>8</v>
          </cell>
          <cell r="M7">
            <v>1</v>
          </cell>
          <cell r="P7">
            <v>1</v>
          </cell>
          <cell r="T7">
            <v>2</v>
          </cell>
          <cell r="U7">
            <v>1</v>
          </cell>
        </row>
        <row r="8">
          <cell r="D8">
            <v>16</v>
          </cell>
          <cell r="F8">
            <v>2</v>
          </cell>
          <cell r="J8">
            <v>1</v>
          </cell>
          <cell r="K8">
            <v>6</v>
          </cell>
          <cell r="M8">
            <v>1</v>
          </cell>
          <cell r="T8">
            <v>2</v>
          </cell>
          <cell r="U8">
            <v>4</v>
          </cell>
        </row>
        <row r="9">
          <cell r="D9">
            <v>15</v>
          </cell>
          <cell r="F9">
            <v>2</v>
          </cell>
          <cell r="H9">
            <v>2</v>
          </cell>
          <cell r="K9">
            <v>6</v>
          </cell>
          <cell r="L9">
            <v>1</v>
          </cell>
          <cell r="P9">
            <v>2</v>
          </cell>
          <cell r="T9">
            <v>2</v>
          </cell>
        </row>
        <row r="10">
          <cell r="D10">
            <v>7</v>
          </cell>
          <cell r="K10">
            <v>2</v>
          </cell>
          <cell r="L10">
            <v>1</v>
          </cell>
          <cell r="M10">
            <v>2</v>
          </cell>
          <cell r="T10">
            <v>1</v>
          </cell>
          <cell r="U10">
            <v>1</v>
          </cell>
        </row>
        <row r="11">
          <cell r="D11">
            <v>4</v>
          </cell>
          <cell r="F11">
            <v>2</v>
          </cell>
          <cell r="K11">
            <v>2</v>
          </cell>
        </row>
        <row r="12">
          <cell r="D12">
            <v>15</v>
          </cell>
          <cell r="F12">
            <v>3</v>
          </cell>
          <cell r="K12">
            <v>4</v>
          </cell>
          <cell r="L12">
            <v>2</v>
          </cell>
          <cell r="T12">
            <v>5</v>
          </cell>
          <cell r="U12">
            <v>1</v>
          </cell>
        </row>
        <row r="13">
          <cell r="D13">
            <v>19</v>
          </cell>
          <cell r="F13">
            <v>2</v>
          </cell>
          <cell r="K13">
            <v>8</v>
          </cell>
          <cell r="L13">
            <v>2</v>
          </cell>
          <cell r="P13">
            <v>1</v>
          </cell>
          <cell r="T13">
            <v>4</v>
          </cell>
          <cell r="U13">
            <v>2</v>
          </cell>
        </row>
        <row r="14">
          <cell r="D14">
            <v>5</v>
          </cell>
          <cell r="F14">
            <v>1</v>
          </cell>
          <cell r="K14">
            <v>4</v>
          </cell>
        </row>
        <row r="15">
          <cell r="D15">
            <v>127</v>
          </cell>
          <cell r="E15">
            <v>0</v>
          </cell>
          <cell r="F15">
            <v>19</v>
          </cell>
          <cell r="G15">
            <v>0</v>
          </cell>
          <cell r="H15">
            <v>3</v>
          </cell>
          <cell r="I15">
            <v>0</v>
          </cell>
          <cell r="J15">
            <v>2</v>
          </cell>
          <cell r="K15">
            <v>55</v>
          </cell>
          <cell r="L15">
            <v>9</v>
          </cell>
          <cell r="M15">
            <v>5</v>
          </cell>
          <cell r="N15">
            <v>0</v>
          </cell>
          <cell r="O15">
            <v>0</v>
          </cell>
          <cell r="P15">
            <v>4</v>
          </cell>
          <cell r="Q15">
            <v>0</v>
          </cell>
          <cell r="R15">
            <v>1</v>
          </cell>
          <cell r="S15">
            <v>0</v>
          </cell>
          <cell r="T15">
            <v>19</v>
          </cell>
          <cell r="U15">
            <v>10</v>
          </cell>
          <cell r="V15">
            <v>0</v>
          </cell>
        </row>
        <row r="16">
          <cell r="D16">
            <v>57</v>
          </cell>
          <cell r="F16">
            <v>12</v>
          </cell>
          <cell r="J16">
            <v>2</v>
          </cell>
          <cell r="K16">
            <v>25</v>
          </cell>
          <cell r="L16">
            <v>2</v>
          </cell>
          <cell r="M16">
            <v>5</v>
          </cell>
          <cell r="N16">
            <v>1</v>
          </cell>
          <cell r="P16">
            <v>2</v>
          </cell>
          <cell r="T16">
            <v>4</v>
          </cell>
          <cell r="U16">
            <v>4</v>
          </cell>
        </row>
        <row r="17">
          <cell r="D17">
            <v>184</v>
          </cell>
          <cell r="E17">
            <v>0</v>
          </cell>
          <cell r="F17">
            <v>31</v>
          </cell>
          <cell r="G17">
            <v>0</v>
          </cell>
          <cell r="H17">
            <v>3</v>
          </cell>
          <cell r="I17">
            <v>0</v>
          </cell>
          <cell r="J17">
            <v>4</v>
          </cell>
          <cell r="K17">
            <v>80</v>
          </cell>
          <cell r="L17">
            <v>11</v>
          </cell>
          <cell r="M17">
            <v>10</v>
          </cell>
          <cell r="N17">
            <v>1</v>
          </cell>
          <cell r="O17">
            <v>0</v>
          </cell>
          <cell r="P17">
            <v>6</v>
          </cell>
          <cell r="Q17">
            <v>0</v>
          </cell>
          <cell r="R17">
            <v>1</v>
          </cell>
          <cell r="S17">
            <v>0</v>
          </cell>
          <cell r="T17">
            <v>23</v>
          </cell>
          <cell r="U17">
            <v>14</v>
          </cell>
          <cell r="V17">
            <v>0</v>
          </cell>
        </row>
      </sheetData>
      <sheetData sheetId="8">
        <row r="5">
          <cell r="C5">
            <v>33939</v>
          </cell>
          <cell r="D5">
            <v>57</v>
          </cell>
          <cell r="E5">
            <v>2</v>
          </cell>
          <cell r="F5">
            <v>10</v>
          </cell>
          <cell r="G5">
            <v>0</v>
          </cell>
          <cell r="H5">
            <v>0</v>
          </cell>
          <cell r="I5">
            <v>0</v>
          </cell>
          <cell r="J5">
            <v>0</v>
          </cell>
          <cell r="K5">
            <v>30</v>
          </cell>
          <cell r="L5">
            <v>4</v>
          </cell>
          <cell r="M5">
            <v>2</v>
          </cell>
          <cell r="N5">
            <v>0</v>
          </cell>
          <cell r="O5">
            <v>1</v>
          </cell>
          <cell r="P5">
            <v>0</v>
          </cell>
          <cell r="Q5">
            <v>0</v>
          </cell>
          <cell r="R5">
            <v>2</v>
          </cell>
          <cell r="S5">
            <v>0</v>
          </cell>
          <cell r="T5">
            <v>3</v>
          </cell>
          <cell r="U5">
            <v>3</v>
          </cell>
          <cell r="V5">
            <v>0</v>
          </cell>
        </row>
        <row r="6">
          <cell r="C6">
            <v>8317</v>
          </cell>
          <cell r="D6">
            <v>16</v>
          </cell>
          <cell r="E6">
            <v>0</v>
          </cell>
          <cell r="F6">
            <v>1</v>
          </cell>
          <cell r="G6">
            <v>0</v>
          </cell>
          <cell r="H6">
            <v>0</v>
          </cell>
          <cell r="I6">
            <v>0</v>
          </cell>
          <cell r="J6">
            <v>0</v>
          </cell>
          <cell r="K6">
            <v>11</v>
          </cell>
          <cell r="L6">
            <v>1</v>
          </cell>
          <cell r="M6">
            <v>0</v>
          </cell>
          <cell r="N6">
            <v>0</v>
          </cell>
          <cell r="O6">
            <v>0</v>
          </cell>
          <cell r="P6">
            <v>0</v>
          </cell>
          <cell r="Q6">
            <v>0</v>
          </cell>
          <cell r="R6">
            <v>1</v>
          </cell>
          <cell r="S6">
            <v>0</v>
          </cell>
          <cell r="T6">
            <v>1</v>
          </cell>
          <cell r="U6">
            <v>1</v>
          </cell>
          <cell r="V6">
            <v>0</v>
          </cell>
        </row>
        <row r="7">
          <cell r="C7">
            <v>12384</v>
          </cell>
          <cell r="D7">
            <v>29</v>
          </cell>
          <cell r="E7">
            <v>0</v>
          </cell>
          <cell r="F7">
            <v>3</v>
          </cell>
          <cell r="G7">
            <v>0</v>
          </cell>
          <cell r="H7">
            <v>1</v>
          </cell>
          <cell r="I7">
            <v>0</v>
          </cell>
          <cell r="J7">
            <v>2</v>
          </cell>
          <cell r="K7">
            <v>15</v>
          </cell>
          <cell r="L7">
            <v>1</v>
          </cell>
          <cell r="M7">
            <v>1</v>
          </cell>
          <cell r="N7">
            <v>0</v>
          </cell>
          <cell r="O7">
            <v>0</v>
          </cell>
          <cell r="P7">
            <v>1</v>
          </cell>
          <cell r="Q7">
            <v>0</v>
          </cell>
          <cell r="R7">
            <v>0</v>
          </cell>
          <cell r="S7">
            <v>0</v>
          </cell>
          <cell r="T7">
            <v>4</v>
          </cell>
          <cell r="U7">
            <v>1</v>
          </cell>
          <cell r="V7">
            <v>0</v>
          </cell>
        </row>
        <row r="8">
          <cell r="C8">
            <v>13734</v>
          </cell>
          <cell r="D8">
            <v>31</v>
          </cell>
          <cell r="E8">
            <v>0</v>
          </cell>
          <cell r="F8">
            <v>5</v>
          </cell>
          <cell r="G8">
            <v>0</v>
          </cell>
          <cell r="H8">
            <v>0</v>
          </cell>
          <cell r="I8">
            <v>0</v>
          </cell>
          <cell r="J8">
            <v>3</v>
          </cell>
          <cell r="K8">
            <v>13</v>
          </cell>
          <cell r="L8">
            <v>0</v>
          </cell>
          <cell r="M8">
            <v>1</v>
          </cell>
          <cell r="N8">
            <v>0</v>
          </cell>
          <cell r="O8">
            <v>0</v>
          </cell>
          <cell r="P8">
            <v>1</v>
          </cell>
          <cell r="Q8">
            <v>0</v>
          </cell>
          <cell r="R8">
            <v>0</v>
          </cell>
          <cell r="S8">
            <v>0</v>
          </cell>
          <cell r="T8">
            <v>4</v>
          </cell>
          <cell r="U8">
            <v>4</v>
          </cell>
          <cell r="V8">
            <v>0</v>
          </cell>
        </row>
        <row r="9">
          <cell r="C9">
            <v>14308</v>
          </cell>
          <cell r="D9">
            <v>35</v>
          </cell>
          <cell r="E9">
            <v>0</v>
          </cell>
          <cell r="F9">
            <v>4</v>
          </cell>
          <cell r="G9">
            <v>0</v>
          </cell>
          <cell r="H9">
            <v>2</v>
          </cell>
          <cell r="I9">
            <v>0</v>
          </cell>
          <cell r="J9">
            <v>0</v>
          </cell>
          <cell r="K9">
            <v>14</v>
          </cell>
          <cell r="L9">
            <v>4</v>
          </cell>
          <cell r="M9">
            <v>0</v>
          </cell>
          <cell r="N9">
            <v>0</v>
          </cell>
          <cell r="O9">
            <v>0</v>
          </cell>
          <cell r="P9">
            <v>4</v>
          </cell>
          <cell r="Q9">
            <v>0</v>
          </cell>
          <cell r="R9">
            <v>0</v>
          </cell>
          <cell r="S9">
            <v>1</v>
          </cell>
          <cell r="T9">
            <v>3</v>
          </cell>
          <cell r="U9">
            <v>3</v>
          </cell>
          <cell r="V9">
            <v>0</v>
          </cell>
        </row>
        <row r="10">
          <cell r="C10">
            <v>11584</v>
          </cell>
          <cell r="D10">
            <v>19</v>
          </cell>
          <cell r="E10">
            <v>0</v>
          </cell>
          <cell r="F10">
            <v>0</v>
          </cell>
          <cell r="G10">
            <v>0</v>
          </cell>
          <cell r="H10">
            <v>0</v>
          </cell>
          <cell r="I10">
            <v>0</v>
          </cell>
          <cell r="J10">
            <v>1</v>
          </cell>
          <cell r="K10">
            <v>10</v>
          </cell>
          <cell r="L10">
            <v>2</v>
          </cell>
          <cell r="M10">
            <v>2</v>
          </cell>
          <cell r="N10">
            <v>0</v>
          </cell>
          <cell r="O10">
            <v>0</v>
          </cell>
          <cell r="P10">
            <v>0</v>
          </cell>
          <cell r="Q10">
            <v>0</v>
          </cell>
          <cell r="R10">
            <v>0</v>
          </cell>
          <cell r="S10">
            <v>1</v>
          </cell>
          <cell r="T10">
            <v>1</v>
          </cell>
          <cell r="U10">
            <v>2</v>
          </cell>
          <cell r="V10">
            <v>0</v>
          </cell>
        </row>
        <row r="11">
          <cell r="C11">
            <v>19205</v>
          </cell>
          <cell r="D11">
            <v>15</v>
          </cell>
          <cell r="E11">
            <v>0</v>
          </cell>
          <cell r="F11">
            <v>3</v>
          </cell>
          <cell r="G11">
            <v>0</v>
          </cell>
          <cell r="H11">
            <v>0</v>
          </cell>
          <cell r="I11">
            <v>0</v>
          </cell>
          <cell r="J11">
            <v>0</v>
          </cell>
          <cell r="K11">
            <v>8</v>
          </cell>
          <cell r="L11">
            <v>0</v>
          </cell>
          <cell r="M11">
            <v>0</v>
          </cell>
          <cell r="N11">
            <v>0</v>
          </cell>
          <cell r="O11">
            <v>0</v>
          </cell>
          <cell r="P11">
            <v>1</v>
          </cell>
          <cell r="Q11">
            <v>0</v>
          </cell>
          <cell r="R11">
            <v>0</v>
          </cell>
          <cell r="S11">
            <v>0</v>
          </cell>
          <cell r="T11">
            <v>0</v>
          </cell>
          <cell r="U11">
            <v>3</v>
          </cell>
          <cell r="V11">
            <v>0</v>
          </cell>
        </row>
        <row r="12">
          <cell r="C12">
            <v>14683.5</v>
          </cell>
          <cell r="D12">
            <v>33</v>
          </cell>
          <cell r="E12">
            <v>0</v>
          </cell>
          <cell r="F12">
            <v>5</v>
          </cell>
          <cell r="G12">
            <v>0</v>
          </cell>
          <cell r="H12">
            <v>0</v>
          </cell>
          <cell r="I12">
            <v>0</v>
          </cell>
          <cell r="J12">
            <v>1</v>
          </cell>
          <cell r="K12">
            <v>12</v>
          </cell>
          <cell r="L12">
            <v>3</v>
          </cell>
          <cell r="M12">
            <v>1</v>
          </cell>
          <cell r="N12">
            <v>0</v>
          </cell>
          <cell r="O12">
            <v>0</v>
          </cell>
          <cell r="P12">
            <v>1</v>
          </cell>
          <cell r="Q12">
            <v>0</v>
          </cell>
          <cell r="R12">
            <v>0</v>
          </cell>
          <cell r="S12">
            <v>0</v>
          </cell>
          <cell r="T12">
            <v>8</v>
          </cell>
          <cell r="U12">
            <v>2</v>
          </cell>
          <cell r="V12">
            <v>0</v>
          </cell>
        </row>
        <row r="13">
          <cell r="C13">
            <v>16313</v>
          </cell>
          <cell r="D13">
            <v>42</v>
          </cell>
          <cell r="E13">
            <v>0</v>
          </cell>
          <cell r="F13">
            <v>5</v>
          </cell>
          <cell r="G13">
            <v>0</v>
          </cell>
          <cell r="H13">
            <v>1</v>
          </cell>
          <cell r="I13">
            <v>0</v>
          </cell>
          <cell r="J13">
            <v>0</v>
          </cell>
          <cell r="K13">
            <v>16</v>
          </cell>
          <cell r="L13">
            <v>2</v>
          </cell>
          <cell r="M13">
            <v>1</v>
          </cell>
          <cell r="N13">
            <v>0</v>
          </cell>
          <cell r="O13">
            <v>1</v>
          </cell>
          <cell r="P13">
            <v>1</v>
          </cell>
          <cell r="Q13">
            <v>0</v>
          </cell>
          <cell r="R13">
            <v>0</v>
          </cell>
          <cell r="S13">
            <v>0</v>
          </cell>
          <cell r="T13">
            <v>10</v>
          </cell>
          <cell r="U13">
            <v>5</v>
          </cell>
          <cell r="V13">
            <v>0</v>
          </cell>
        </row>
        <row r="14">
          <cell r="C14">
            <v>10398.5</v>
          </cell>
          <cell r="D14">
            <v>16</v>
          </cell>
          <cell r="E14">
            <v>0</v>
          </cell>
          <cell r="F14">
            <v>2</v>
          </cell>
          <cell r="G14">
            <v>0</v>
          </cell>
          <cell r="H14">
            <v>0</v>
          </cell>
          <cell r="I14">
            <v>0</v>
          </cell>
          <cell r="J14">
            <v>0</v>
          </cell>
          <cell r="K14">
            <v>10</v>
          </cell>
          <cell r="L14">
            <v>0</v>
          </cell>
          <cell r="M14">
            <v>1</v>
          </cell>
          <cell r="N14">
            <v>0</v>
          </cell>
          <cell r="O14">
            <v>0</v>
          </cell>
          <cell r="P14">
            <v>0</v>
          </cell>
          <cell r="Q14">
            <v>0</v>
          </cell>
          <cell r="R14">
            <v>0</v>
          </cell>
          <cell r="S14">
            <v>0</v>
          </cell>
          <cell r="T14">
            <v>1</v>
          </cell>
          <cell r="U14">
            <v>2</v>
          </cell>
          <cell r="V14">
            <v>0</v>
          </cell>
        </row>
        <row r="15">
          <cell r="C15">
            <v>154866</v>
          </cell>
          <cell r="D15">
            <v>293</v>
          </cell>
          <cell r="E15">
            <v>2</v>
          </cell>
          <cell r="F15">
            <v>38</v>
          </cell>
          <cell r="G15">
            <v>0</v>
          </cell>
          <cell r="H15">
            <v>4</v>
          </cell>
          <cell r="I15">
            <v>0</v>
          </cell>
          <cell r="J15">
            <v>7</v>
          </cell>
          <cell r="K15">
            <v>139</v>
          </cell>
          <cell r="L15">
            <v>17</v>
          </cell>
          <cell r="M15">
            <v>9</v>
          </cell>
          <cell r="N15">
            <v>0</v>
          </cell>
          <cell r="O15">
            <v>2</v>
          </cell>
          <cell r="P15">
            <v>9</v>
          </cell>
          <cell r="Q15">
            <v>0</v>
          </cell>
          <cell r="R15">
            <v>3</v>
          </cell>
          <cell r="S15">
            <v>2</v>
          </cell>
          <cell r="T15">
            <v>35</v>
          </cell>
          <cell r="U15">
            <v>26</v>
          </cell>
          <cell r="V15">
            <v>0</v>
          </cell>
        </row>
        <row r="16">
          <cell r="C16">
            <v>63255.5</v>
          </cell>
          <cell r="D16">
            <v>111</v>
          </cell>
          <cell r="E16">
            <v>3</v>
          </cell>
          <cell r="F16">
            <v>21</v>
          </cell>
          <cell r="G16">
            <v>0</v>
          </cell>
          <cell r="H16">
            <v>1</v>
          </cell>
          <cell r="I16">
            <v>0</v>
          </cell>
          <cell r="J16">
            <v>2</v>
          </cell>
          <cell r="K16">
            <v>50</v>
          </cell>
          <cell r="L16">
            <v>5</v>
          </cell>
          <cell r="M16">
            <v>6</v>
          </cell>
          <cell r="N16">
            <v>1</v>
          </cell>
          <cell r="O16">
            <v>0</v>
          </cell>
          <cell r="P16">
            <v>3</v>
          </cell>
          <cell r="Q16">
            <v>0</v>
          </cell>
          <cell r="R16">
            <v>0</v>
          </cell>
          <cell r="S16">
            <v>0</v>
          </cell>
          <cell r="T16">
            <v>11</v>
          </cell>
          <cell r="U16">
            <v>8</v>
          </cell>
          <cell r="V16">
            <v>1</v>
          </cell>
        </row>
        <row r="17">
          <cell r="C17">
            <v>218121.5</v>
          </cell>
          <cell r="D17">
            <v>404</v>
          </cell>
          <cell r="E17">
            <v>5</v>
          </cell>
          <cell r="F17">
            <v>59</v>
          </cell>
          <cell r="G17">
            <v>0</v>
          </cell>
          <cell r="H17">
            <v>5</v>
          </cell>
          <cell r="I17">
            <v>0</v>
          </cell>
          <cell r="J17">
            <v>9</v>
          </cell>
          <cell r="K17">
            <v>189</v>
          </cell>
          <cell r="L17">
            <v>22</v>
          </cell>
          <cell r="M17">
            <v>15</v>
          </cell>
          <cell r="N17">
            <v>1</v>
          </cell>
          <cell r="O17">
            <v>2</v>
          </cell>
          <cell r="P17">
            <v>12</v>
          </cell>
          <cell r="Q17">
            <v>0</v>
          </cell>
          <cell r="R17">
            <v>3</v>
          </cell>
          <cell r="S17">
            <v>2</v>
          </cell>
          <cell r="T17">
            <v>46</v>
          </cell>
          <cell r="U17">
            <v>34</v>
          </cell>
          <cell r="V17">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5">
          <cell r="E5">
            <v>2</v>
          </cell>
          <cell r="F5">
            <v>2</v>
          </cell>
          <cell r="K5">
            <v>4</v>
          </cell>
          <cell r="S5">
            <v>2</v>
          </cell>
        </row>
        <row r="6">
          <cell r="F6">
            <v>1</v>
          </cell>
          <cell r="K6">
            <v>1</v>
          </cell>
          <cell r="S6">
            <v>1</v>
          </cell>
        </row>
        <row r="7">
          <cell r="F7">
            <v>1</v>
          </cell>
          <cell r="L7">
            <v>1</v>
          </cell>
        </row>
        <row r="8">
          <cell r="F8">
            <v>1</v>
          </cell>
          <cell r="J8">
            <v>1</v>
          </cell>
          <cell r="K8">
            <v>1</v>
          </cell>
          <cell r="R8">
            <v>1</v>
          </cell>
        </row>
        <row r="9">
          <cell r="K9">
            <v>4</v>
          </cell>
          <cell r="S9">
            <v>1</v>
          </cell>
        </row>
        <row r="10">
          <cell r="J10">
            <v>1</v>
          </cell>
          <cell r="K10">
            <v>3</v>
          </cell>
        </row>
        <row r="11">
          <cell r="R11">
            <v>1</v>
          </cell>
          <cell r="S11">
            <v>2</v>
          </cell>
        </row>
        <row r="12">
          <cell r="K12">
            <v>2</v>
          </cell>
          <cell r="M12">
            <v>1</v>
          </cell>
        </row>
        <row r="13">
          <cell r="K13">
            <v>1</v>
          </cell>
          <cell r="S13">
            <v>2</v>
          </cell>
        </row>
        <row r="14">
          <cell r="K14">
            <v>2</v>
          </cell>
          <cell r="M14">
            <v>1</v>
          </cell>
          <cell r="S14">
            <v>2</v>
          </cell>
        </row>
        <row r="16">
          <cell r="E16">
            <v>3</v>
          </cell>
          <cell r="F16">
            <v>1</v>
          </cell>
          <cell r="K16">
            <v>1</v>
          </cell>
          <cell r="L16">
            <v>1</v>
          </cell>
          <cell r="T16">
            <v>1</v>
          </cell>
        </row>
      </sheetData>
      <sheetData sheetId="49"/>
      <sheetData sheetId="50">
        <row r="5">
          <cell r="F5">
            <v>3</v>
          </cell>
          <cell r="S5">
            <v>1</v>
          </cell>
        </row>
        <row r="6">
          <cell r="L6">
            <v>1</v>
          </cell>
        </row>
        <row r="7">
          <cell r="H7">
            <v>1</v>
          </cell>
          <cell r="J7">
            <v>1</v>
          </cell>
          <cell r="K7">
            <v>2</v>
          </cell>
          <cell r="S7">
            <v>1</v>
          </cell>
        </row>
        <row r="8">
          <cell r="J8">
            <v>1</v>
          </cell>
          <cell r="K8">
            <v>1</v>
          </cell>
          <cell r="S8">
            <v>4</v>
          </cell>
        </row>
        <row r="9">
          <cell r="F9">
            <v>1</v>
          </cell>
          <cell r="K9">
            <v>1</v>
          </cell>
        </row>
        <row r="10">
          <cell r="L10">
            <v>1</v>
          </cell>
          <cell r="R10">
            <v>1</v>
          </cell>
          <cell r="S10">
            <v>1</v>
          </cell>
        </row>
        <row r="11">
          <cell r="F11">
            <v>1</v>
          </cell>
        </row>
        <row r="12">
          <cell r="K12">
            <v>1</v>
          </cell>
          <cell r="L12">
            <v>2</v>
          </cell>
        </row>
        <row r="13">
          <cell r="K13">
            <v>2</v>
          </cell>
          <cell r="L13">
            <v>1</v>
          </cell>
          <cell r="P13">
            <v>1</v>
          </cell>
          <cell r="R13">
            <v>1</v>
          </cell>
          <cell r="S13">
            <v>1</v>
          </cell>
        </row>
        <row r="14">
          <cell r="K14">
            <v>1</v>
          </cell>
        </row>
        <row r="16">
          <cell r="F16">
            <v>4</v>
          </cell>
          <cell r="J16">
            <v>1</v>
          </cell>
          <cell r="K16">
            <v>3</v>
          </cell>
          <cell r="L16">
            <v>1</v>
          </cell>
          <cell r="M16">
            <v>3</v>
          </cell>
          <cell r="N16">
            <v>1</v>
          </cell>
          <cell r="S16">
            <v>2</v>
          </cell>
        </row>
      </sheetData>
      <sheetData sheetId="51">
        <row r="5">
          <cell r="C5">
            <v>18566</v>
          </cell>
          <cell r="D5">
            <v>14</v>
          </cell>
          <cell r="E5">
            <v>2</v>
          </cell>
          <cell r="F5">
            <v>5</v>
          </cell>
          <cell r="G5">
            <v>0</v>
          </cell>
          <cell r="H5">
            <v>0</v>
          </cell>
          <cell r="I5">
            <v>0</v>
          </cell>
          <cell r="J5">
            <v>0</v>
          </cell>
          <cell r="K5">
            <v>4</v>
          </cell>
          <cell r="L5">
            <v>0</v>
          </cell>
          <cell r="M5">
            <v>0</v>
          </cell>
          <cell r="N5">
            <v>0</v>
          </cell>
          <cell r="O5">
            <v>0</v>
          </cell>
          <cell r="P5">
            <v>0</v>
          </cell>
          <cell r="Q5">
            <v>0</v>
          </cell>
          <cell r="R5">
            <v>0</v>
          </cell>
          <cell r="S5">
            <v>3</v>
          </cell>
          <cell r="T5">
            <v>0</v>
          </cell>
        </row>
        <row r="6">
          <cell r="C6">
            <v>4367</v>
          </cell>
          <cell r="D6">
            <v>4</v>
          </cell>
          <cell r="E6">
            <v>0</v>
          </cell>
          <cell r="F6">
            <v>1</v>
          </cell>
          <cell r="G6">
            <v>0</v>
          </cell>
          <cell r="H6">
            <v>0</v>
          </cell>
          <cell r="I6">
            <v>0</v>
          </cell>
          <cell r="J6">
            <v>0</v>
          </cell>
          <cell r="K6">
            <v>1</v>
          </cell>
          <cell r="L6">
            <v>1</v>
          </cell>
          <cell r="M6">
            <v>0</v>
          </cell>
          <cell r="N6">
            <v>0</v>
          </cell>
          <cell r="O6">
            <v>0</v>
          </cell>
          <cell r="P6">
            <v>0</v>
          </cell>
          <cell r="Q6">
            <v>0</v>
          </cell>
          <cell r="R6">
            <v>0</v>
          </cell>
          <cell r="S6">
            <v>1</v>
          </cell>
          <cell r="T6">
            <v>0</v>
          </cell>
        </row>
        <row r="7">
          <cell r="C7">
            <v>6144</v>
          </cell>
          <cell r="D7">
            <v>7</v>
          </cell>
          <cell r="E7">
            <v>0</v>
          </cell>
          <cell r="F7">
            <v>1</v>
          </cell>
          <cell r="G7">
            <v>0</v>
          </cell>
          <cell r="H7">
            <v>1</v>
          </cell>
          <cell r="I7">
            <v>0</v>
          </cell>
          <cell r="J7">
            <v>1</v>
          </cell>
          <cell r="K7">
            <v>2</v>
          </cell>
          <cell r="L7">
            <v>1</v>
          </cell>
          <cell r="M7">
            <v>0</v>
          </cell>
          <cell r="N7">
            <v>0</v>
          </cell>
          <cell r="O7">
            <v>0</v>
          </cell>
          <cell r="P7">
            <v>0</v>
          </cell>
          <cell r="Q7">
            <v>0</v>
          </cell>
          <cell r="R7">
            <v>0</v>
          </cell>
          <cell r="S7">
            <v>1</v>
          </cell>
          <cell r="T7">
            <v>0</v>
          </cell>
        </row>
        <row r="8">
          <cell r="C8">
            <v>6837</v>
          </cell>
          <cell r="D8">
            <v>10</v>
          </cell>
          <cell r="E8">
            <v>0</v>
          </cell>
          <cell r="F8">
            <v>1</v>
          </cell>
          <cell r="G8">
            <v>0</v>
          </cell>
          <cell r="H8">
            <v>0</v>
          </cell>
          <cell r="I8">
            <v>0</v>
          </cell>
          <cell r="J8">
            <v>2</v>
          </cell>
          <cell r="K8">
            <v>2</v>
          </cell>
          <cell r="L8">
            <v>0</v>
          </cell>
          <cell r="M8">
            <v>0</v>
          </cell>
          <cell r="N8">
            <v>0</v>
          </cell>
          <cell r="O8">
            <v>0</v>
          </cell>
          <cell r="P8">
            <v>0</v>
          </cell>
          <cell r="Q8">
            <v>0</v>
          </cell>
          <cell r="R8">
            <v>1</v>
          </cell>
          <cell r="S8">
            <v>4</v>
          </cell>
          <cell r="T8">
            <v>0</v>
          </cell>
        </row>
        <row r="9">
          <cell r="C9">
            <v>7177</v>
          </cell>
          <cell r="D9">
            <v>7</v>
          </cell>
          <cell r="E9">
            <v>0</v>
          </cell>
          <cell r="F9">
            <v>1</v>
          </cell>
          <cell r="G9">
            <v>0</v>
          </cell>
          <cell r="H9">
            <v>0</v>
          </cell>
          <cell r="I9">
            <v>0</v>
          </cell>
          <cell r="J9">
            <v>0</v>
          </cell>
          <cell r="K9">
            <v>5</v>
          </cell>
          <cell r="L9">
            <v>0</v>
          </cell>
          <cell r="M9">
            <v>0</v>
          </cell>
          <cell r="N9">
            <v>0</v>
          </cell>
          <cell r="O9">
            <v>0</v>
          </cell>
          <cell r="P9">
            <v>0</v>
          </cell>
          <cell r="Q9">
            <v>0</v>
          </cell>
          <cell r="R9">
            <v>0</v>
          </cell>
          <cell r="S9">
            <v>1</v>
          </cell>
          <cell r="T9">
            <v>0</v>
          </cell>
        </row>
        <row r="10">
          <cell r="C10">
            <v>5911</v>
          </cell>
          <cell r="D10">
            <v>7</v>
          </cell>
          <cell r="E10">
            <v>0</v>
          </cell>
          <cell r="F10">
            <v>0</v>
          </cell>
          <cell r="G10">
            <v>0</v>
          </cell>
          <cell r="H10">
            <v>0</v>
          </cell>
          <cell r="I10">
            <v>0</v>
          </cell>
          <cell r="J10">
            <v>1</v>
          </cell>
          <cell r="K10">
            <v>3</v>
          </cell>
          <cell r="L10">
            <v>1</v>
          </cell>
          <cell r="M10">
            <v>0</v>
          </cell>
          <cell r="N10">
            <v>0</v>
          </cell>
          <cell r="O10">
            <v>0</v>
          </cell>
          <cell r="P10">
            <v>0</v>
          </cell>
          <cell r="Q10">
            <v>0</v>
          </cell>
          <cell r="R10">
            <v>1</v>
          </cell>
          <cell r="S10">
            <v>1</v>
          </cell>
          <cell r="T10">
            <v>0</v>
          </cell>
        </row>
        <row r="11">
          <cell r="C11">
            <v>9898</v>
          </cell>
          <cell r="D11">
            <v>4</v>
          </cell>
          <cell r="E11">
            <v>0</v>
          </cell>
          <cell r="F11">
            <v>1</v>
          </cell>
          <cell r="G11">
            <v>0</v>
          </cell>
          <cell r="H11">
            <v>0</v>
          </cell>
          <cell r="I11">
            <v>0</v>
          </cell>
          <cell r="J11">
            <v>0</v>
          </cell>
          <cell r="K11">
            <v>0</v>
          </cell>
          <cell r="L11">
            <v>0</v>
          </cell>
          <cell r="M11">
            <v>0</v>
          </cell>
          <cell r="N11">
            <v>0</v>
          </cell>
          <cell r="O11">
            <v>0</v>
          </cell>
          <cell r="P11">
            <v>0</v>
          </cell>
          <cell r="Q11">
            <v>0</v>
          </cell>
          <cell r="R11">
            <v>1</v>
          </cell>
          <cell r="S11">
            <v>2</v>
          </cell>
          <cell r="T11">
            <v>0</v>
          </cell>
        </row>
        <row r="12">
          <cell r="C12">
            <v>7219</v>
          </cell>
          <cell r="D12">
            <v>6</v>
          </cell>
          <cell r="E12">
            <v>0</v>
          </cell>
          <cell r="F12">
            <v>0</v>
          </cell>
          <cell r="G12">
            <v>0</v>
          </cell>
          <cell r="H12">
            <v>0</v>
          </cell>
          <cell r="I12">
            <v>0</v>
          </cell>
          <cell r="J12">
            <v>0</v>
          </cell>
          <cell r="K12">
            <v>3</v>
          </cell>
          <cell r="L12">
            <v>2</v>
          </cell>
          <cell r="M12">
            <v>1</v>
          </cell>
          <cell r="N12">
            <v>0</v>
          </cell>
          <cell r="O12">
            <v>0</v>
          </cell>
          <cell r="P12">
            <v>0</v>
          </cell>
          <cell r="Q12">
            <v>0</v>
          </cell>
          <cell r="R12">
            <v>0</v>
          </cell>
          <cell r="S12">
            <v>0</v>
          </cell>
          <cell r="T12">
            <v>0</v>
          </cell>
        </row>
        <row r="13">
          <cell r="C13">
            <v>8436</v>
          </cell>
          <cell r="D13">
            <v>9</v>
          </cell>
          <cell r="E13">
            <v>0</v>
          </cell>
          <cell r="F13">
            <v>0</v>
          </cell>
          <cell r="G13">
            <v>0</v>
          </cell>
          <cell r="H13">
            <v>0</v>
          </cell>
          <cell r="I13">
            <v>0</v>
          </cell>
          <cell r="J13">
            <v>0</v>
          </cell>
          <cell r="K13">
            <v>3</v>
          </cell>
          <cell r="L13">
            <v>1</v>
          </cell>
          <cell r="M13">
            <v>0</v>
          </cell>
          <cell r="N13">
            <v>0</v>
          </cell>
          <cell r="O13">
            <v>0</v>
          </cell>
          <cell r="P13">
            <v>1</v>
          </cell>
          <cell r="Q13">
            <v>0</v>
          </cell>
          <cell r="R13">
            <v>1</v>
          </cell>
          <cell r="S13">
            <v>3</v>
          </cell>
          <cell r="T13">
            <v>0</v>
          </cell>
        </row>
        <row r="14">
          <cell r="C14">
            <v>5204</v>
          </cell>
          <cell r="D14">
            <v>6</v>
          </cell>
          <cell r="E14">
            <v>0</v>
          </cell>
          <cell r="F14">
            <v>0</v>
          </cell>
          <cell r="G14">
            <v>0</v>
          </cell>
          <cell r="H14">
            <v>0</v>
          </cell>
          <cell r="I14">
            <v>0</v>
          </cell>
          <cell r="J14">
            <v>0</v>
          </cell>
          <cell r="K14">
            <v>3</v>
          </cell>
          <cell r="L14">
            <v>0</v>
          </cell>
          <cell r="M14">
            <v>1</v>
          </cell>
          <cell r="N14">
            <v>0</v>
          </cell>
          <cell r="O14">
            <v>0</v>
          </cell>
          <cell r="P14">
            <v>0</v>
          </cell>
          <cell r="Q14">
            <v>0</v>
          </cell>
          <cell r="R14">
            <v>0</v>
          </cell>
          <cell r="S14">
            <v>2</v>
          </cell>
          <cell r="T14">
            <v>0</v>
          </cell>
        </row>
        <row r="15">
          <cell r="C15">
            <v>79759</v>
          </cell>
          <cell r="D15">
            <v>74</v>
          </cell>
          <cell r="E15">
            <v>2</v>
          </cell>
          <cell r="F15">
            <v>10</v>
          </cell>
          <cell r="G15">
            <v>0</v>
          </cell>
          <cell r="H15">
            <v>1</v>
          </cell>
          <cell r="I15">
            <v>0</v>
          </cell>
          <cell r="J15">
            <v>4</v>
          </cell>
          <cell r="K15">
            <v>26</v>
          </cell>
          <cell r="L15">
            <v>6</v>
          </cell>
          <cell r="M15">
            <v>2</v>
          </cell>
          <cell r="N15">
            <v>0</v>
          </cell>
          <cell r="O15">
            <v>0</v>
          </cell>
          <cell r="P15">
            <v>1</v>
          </cell>
          <cell r="Q15">
            <v>0</v>
          </cell>
          <cell r="R15">
            <v>4</v>
          </cell>
          <cell r="S15">
            <v>18</v>
          </cell>
          <cell r="T15">
            <v>0</v>
          </cell>
        </row>
        <row r="16">
          <cell r="C16">
            <v>36472</v>
          </cell>
          <cell r="D16">
            <v>21</v>
          </cell>
          <cell r="E16">
            <v>3</v>
          </cell>
          <cell r="F16">
            <v>5</v>
          </cell>
          <cell r="G16">
            <v>0</v>
          </cell>
          <cell r="H16">
            <v>0</v>
          </cell>
          <cell r="I16">
            <v>0</v>
          </cell>
          <cell r="J16">
            <v>1</v>
          </cell>
          <cell r="K16">
            <v>4</v>
          </cell>
          <cell r="L16">
            <v>2</v>
          </cell>
          <cell r="M16">
            <v>3</v>
          </cell>
          <cell r="N16">
            <v>1</v>
          </cell>
          <cell r="O16">
            <v>0</v>
          </cell>
          <cell r="P16">
            <v>0</v>
          </cell>
          <cell r="Q16">
            <v>0</v>
          </cell>
          <cell r="R16">
            <v>0</v>
          </cell>
          <cell r="S16">
            <v>2</v>
          </cell>
          <cell r="T16">
            <v>1</v>
          </cell>
        </row>
        <row r="17">
          <cell r="C17">
            <v>116231</v>
          </cell>
          <cell r="D17">
            <v>95</v>
          </cell>
          <cell r="E17">
            <v>5</v>
          </cell>
          <cell r="F17">
            <v>15</v>
          </cell>
          <cell r="G17">
            <v>0</v>
          </cell>
          <cell r="H17">
            <v>1</v>
          </cell>
          <cell r="I17">
            <v>0</v>
          </cell>
          <cell r="J17">
            <v>5</v>
          </cell>
          <cell r="K17">
            <v>30</v>
          </cell>
          <cell r="L17">
            <v>8</v>
          </cell>
          <cell r="M17">
            <v>5</v>
          </cell>
          <cell r="N17">
            <v>1</v>
          </cell>
          <cell r="O17">
            <v>0</v>
          </cell>
          <cell r="P17">
            <v>1</v>
          </cell>
          <cell r="Q17">
            <v>0</v>
          </cell>
          <cell r="R17">
            <v>4</v>
          </cell>
          <cell r="S17">
            <v>20</v>
          </cell>
          <cell r="T17">
            <v>1</v>
          </cell>
        </row>
      </sheetData>
      <sheetData sheetId="52"/>
      <sheetData sheetId="53"/>
      <sheetData sheetId="54"/>
      <sheetData sheetId="55">
        <row r="1">
          <cell r="A1" t="str">
            <v>Структура смертности трудоспособного  населения по классам болезни   за 4 месяцев 2018г.</v>
          </cell>
        </row>
        <row r="2">
          <cell r="B2" t="str">
            <v>(на 100 тыс. населения трудоспособного  возраста)</v>
          </cell>
        </row>
        <row r="3">
          <cell r="A3" t="str">
            <v xml:space="preserve">№ </v>
          </cell>
          <cell r="B3" t="str">
            <v>Территория</v>
          </cell>
          <cell r="C3" t="str">
            <v>Население на 01.01. 2017</v>
          </cell>
          <cell r="D3" t="str">
            <v>Умерло всего</v>
          </cell>
          <cell r="E3" t="str">
            <v>Инфекционные и паразитарные болезни</v>
          </cell>
          <cell r="F3" t="str">
            <v>Новообразования</v>
          </cell>
          <cell r="G3" t="str">
            <v>Крови и кроветворных органов</v>
          </cell>
          <cell r="H3" t="str">
            <v>Болезни эндокринной системы и рас-ва питания</v>
          </cell>
          <cell r="I3" t="str">
            <v>Психические расстройства и расстройства повед.</v>
          </cell>
          <cell r="J3" t="str">
            <v>Болезни нервной системы</v>
          </cell>
          <cell r="K3" t="str">
            <v>Болезни системы кровообращения</v>
          </cell>
          <cell r="L3" t="str">
            <v>Болезни органов дыхания</v>
          </cell>
          <cell r="M3" t="str">
            <v>Болезни органов пищеварения</v>
          </cell>
          <cell r="N3" t="str">
            <v>Болезни кожи и подкожной клетчатки</v>
          </cell>
          <cell r="O3" t="str">
            <v>Болезни костно-мышечной системы</v>
          </cell>
          <cell r="P3" t="str">
            <v>Болезни моче-половой системы</v>
          </cell>
          <cell r="Q3" t="str">
            <v>Врожд. аномалии деформации хромосом нарушен.</v>
          </cell>
          <cell r="R3" t="str">
            <v>Симптомы признаки и отклонения от нормы</v>
          </cell>
          <cell r="S3" t="str">
            <v xml:space="preserve">Травмы, отравления и другие последствия </v>
          </cell>
          <cell r="T3" t="str">
            <v>Туберкулез</v>
          </cell>
          <cell r="W3" t="str">
            <v>Внешние причины заболеваемости и смертности</v>
          </cell>
        </row>
        <row r="4">
          <cell r="D4" t="str">
            <v>A00-R99</v>
          </cell>
          <cell r="E4" t="str">
            <v>A00-B99</v>
          </cell>
          <cell r="F4" t="str">
            <v>C00-D48</v>
          </cell>
          <cell r="G4" t="str">
            <v>D50-D89</v>
          </cell>
          <cell r="H4" t="str">
            <v>E00-E90</v>
          </cell>
          <cell r="I4" t="str">
            <v>F01-F99</v>
          </cell>
          <cell r="J4" t="str">
            <v>G00-G99</v>
          </cell>
          <cell r="K4" t="str">
            <v>I00-I99</v>
          </cell>
          <cell r="L4" t="str">
            <v>J00-J98</v>
          </cell>
          <cell r="M4" t="str">
            <v>K00-K92</v>
          </cell>
          <cell r="N4" t="str">
            <v>L00-L98</v>
          </cell>
          <cell r="O4" t="str">
            <v>M00-M99</v>
          </cell>
          <cell r="P4" t="str">
            <v>N00-N99</v>
          </cell>
          <cell r="Q4" t="str">
            <v>Q00-Q99</v>
          </cell>
          <cell r="R4" t="str">
            <v>R00-R99</v>
          </cell>
          <cell r="S4" t="str">
            <v>S00-T98</v>
          </cell>
          <cell r="T4" t="str">
            <v>A15-А19.9</v>
          </cell>
          <cell r="W4" t="str">
            <v>V50-V59</v>
          </cell>
        </row>
        <row r="5">
          <cell r="A5">
            <v>1</v>
          </cell>
          <cell r="B5" t="str">
            <v>Майминский</v>
          </cell>
          <cell r="C5">
            <v>18301</v>
          </cell>
          <cell r="D5">
            <v>23</v>
          </cell>
          <cell r="F5">
            <v>3</v>
          </cell>
          <cell r="K5">
            <v>8</v>
          </cell>
          <cell r="L5">
            <v>2</v>
          </cell>
          <cell r="M5">
            <v>1</v>
          </cell>
          <cell r="R5">
            <v>1</v>
          </cell>
          <cell r="S5">
            <v>8</v>
          </cell>
        </row>
        <row r="6">
          <cell r="A6">
            <v>2</v>
          </cell>
          <cell r="B6" t="str">
            <v>Чойский</v>
          </cell>
          <cell r="C6">
            <v>4428</v>
          </cell>
          <cell r="D6">
            <v>5</v>
          </cell>
          <cell r="K6">
            <v>2</v>
          </cell>
          <cell r="L6">
            <v>1</v>
          </cell>
          <cell r="S6">
            <v>2</v>
          </cell>
        </row>
        <row r="7">
          <cell r="A7">
            <v>3</v>
          </cell>
          <cell r="B7" t="str">
            <v>Турочакский</v>
          </cell>
          <cell r="C7">
            <v>6135</v>
          </cell>
          <cell r="D7">
            <v>14</v>
          </cell>
          <cell r="E7">
            <v>3</v>
          </cell>
          <cell r="F7">
            <v>2</v>
          </cell>
          <cell r="K7">
            <v>1</v>
          </cell>
          <cell r="M7">
            <v>1</v>
          </cell>
          <cell r="S7">
            <v>7</v>
          </cell>
          <cell r="T7">
            <v>1</v>
          </cell>
        </row>
        <row r="8">
          <cell r="A8">
            <v>4</v>
          </cell>
          <cell r="B8" t="str">
            <v>Шебалинский</v>
          </cell>
          <cell r="C8">
            <v>6898</v>
          </cell>
          <cell r="D8">
            <v>14</v>
          </cell>
          <cell r="E8">
            <v>2</v>
          </cell>
          <cell r="F8">
            <v>2</v>
          </cell>
          <cell r="J8">
            <v>1</v>
          </cell>
          <cell r="K8">
            <v>1</v>
          </cell>
          <cell r="L8">
            <v>1</v>
          </cell>
          <cell r="R8">
            <v>1</v>
          </cell>
          <cell r="S8">
            <v>6</v>
          </cell>
        </row>
        <row r="9">
          <cell r="A9">
            <v>5</v>
          </cell>
          <cell r="B9" t="str">
            <v>Онгудайский</v>
          </cell>
          <cell r="C9">
            <v>7251</v>
          </cell>
          <cell r="D9">
            <v>9</v>
          </cell>
          <cell r="F9">
            <v>1</v>
          </cell>
          <cell r="J9">
            <v>1</v>
          </cell>
          <cell r="K9">
            <v>4</v>
          </cell>
          <cell r="P9">
            <v>1</v>
          </cell>
          <cell r="S9">
            <v>2</v>
          </cell>
        </row>
        <row r="10">
          <cell r="A10">
            <v>6</v>
          </cell>
          <cell r="B10" t="str">
            <v>Улаганский</v>
          </cell>
          <cell r="C10">
            <v>5892</v>
          </cell>
          <cell r="D10">
            <v>20</v>
          </cell>
          <cell r="E10">
            <v>2</v>
          </cell>
          <cell r="K10">
            <v>8</v>
          </cell>
          <cell r="M10">
            <v>1</v>
          </cell>
          <cell r="R10">
            <v>1</v>
          </cell>
          <cell r="S10">
            <v>8</v>
          </cell>
          <cell r="T10">
            <v>2</v>
          </cell>
        </row>
        <row r="11">
          <cell r="A11">
            <v>7</v>
          </cell>
          <cell r="B11" t="str">
            <v>Кош-Агачский</v>
          </cell>
          <cell r="C11">
            <v>9897</v>
          </cell>
          <cell r="D11">
            <v>9</v>
          </cell>
          <cell r="F11">
            <v>1</v>
          </cell>
          <cell r="K11">
            <v>1</v>
          </cell>
          <cell r="R11">
            <v>2</v>
          </cell>
          <cell r="S11">
            <v>5</v>
          </cell>
        </row>
        <row r="12">
          <cell r="A12">
            <v>8</v>
          </cell>
          <cell r="B12" t="str">
            <v>Усть-Канский</v>
          </cell>
          <cell r="C12">
            <v>7325</v>
          </cell>
          <cell r="D12">
            <v>23</v>
          </cell>
          <cell r="F12">
            <v>1</v>
          </cell>
          <cell r="J12">
            <v>2</v>
          </cell>
          <cell r="K12">
            <v>8</v>
          </cell>
          <cell r="L12">
            <v>1</v>
          </cell>
          <cell r="M12">
            <v>1</v>
          </cell>
          <cell r="S12">
            <v>10</v>
          </cell>
        </row>
        <row r="13">
          <cell r="A13">
            <v>9</v>
          </cell>
          <cell r="B13" t="str">
            <v>У-Коксинский</v>
          </cell>
          <cell r="C13">
            <v>8521</v>
          </cell>
          <cell r="D13">
            <v>25</v>
          </cell>
          <cell r="F13">
            <v>4</v>
          </cell>
          <cell r="K13">
            <v>5</v>
          </cell>
          <cell r="L13">
            <v>1</v>
          </cell>
          <cell r="P13">
            <v>1</v>
          </cell>
          <cell r="R13">
            <v>1</v>
          </cell>
          <cell r="S13">
            <v>13</v>
          </cell>
        </row>
        <row r="14">
          <cell r="A14">
            <v>10</v>
          </cell>
          <cell r="B14" t="str">
            <v>Чемальский</v>
          </cell>
          <cell r="C14">
            <v>5239</v>
          </cell>
          <cell r="D14">
            <v>8</v>
          </cell>
          <cell r="E14">
            <v>1</v>
          </cell>
          <cell r="F14">
            <v>1</v>
          </cell>
          <cell r="K14">
            <v>2</v>
          </cell>
          <cell r="M14">
            <v>1</v>
          </cell>
          <cell r="R14">
            <v>1</v>
          </cell>
          <cell r="S14">
            <v>2</v>
          </cell>
          <cell r="T14">
            <v>1</v>
          </cell>
        </row>
        <row r="15">
          <cell r="A15" t="str">
            <v>*</v>
          </cell>
          <cell r="B15" t="str">
            <v>село</v>
          </cell>
          <cell r="C15">
            <v>79887</v>
          </cell>
          <cell r="D15">
            <v>150</v>
          </cell>
          <cell r="E15">
            <v>8</v>
          </cell>
          <cell r="F15">
            <v>15</v>
          </cell>
          <cell r="G15">
            <v>0</v>
          </cell>
          <cell r="H15">
            <v>0</v>
          </cell>
          <cell r="I15">
            <v>0</v>
          </cell>
          <cell r="J15">
            <v>4</v>
          </cell>
          <cell r="K15">
            <v>40</v>
          </cell>
          <cell r="L15">
            <v>6</v>
          </cell>
          <cell r="M15">
            <v>5</v>
          </cell>
          <cell r="N15">
            <v>0</v>
          </cell>
          <cell r="O15">
            <v>0</v>
          </cell>
          <cell r="P15">
            <v>2</v>
          </cell>
          <cell r="Q15">
            <v>0</v>
          </cell>
          <cell r="R15">
            <v>7</v>
          </cell>
          <cell r="S15">
            <v>63</v>
          </cell>
          <cell r="T15">
            <v>4</v>
          </cell>
        </row>
        <row r="16">
          <cell r="A16">
            <v>11</v>
          </cell>
          <cell r="B16" t="str">
            <v>г. Г-Алтайск</v>
          </cell>
          <cell r="C16">
            <v>36996</v>
          </cell>
          <cell r="D16">
            <v>52</v>
          </cell>
          <cell r="E16">
            <v>2</v>
          </cell>
          <cell r="F16">
            <v>8</v>
          </cell>
          <cell r="J16">
            <v>2</v>
          </cell>
          <cell r="K16">
            <v>16</v>
          </cell>
          <cell r="L16">
            <v>4</v>
          </cell>
          <cell r="M16">
            <v>2</v>
          </cell>
          <cell r="P16">
            <v>1</v>
          </cell>
          <cell r="R16">
            <v>2</v>
          </cell>
          <cell r="S16">
            <v>15</v>
          </cell>
          <cell r="T16">
            <v>1</v>
          </cell>
        </row>
        <row r="17">
          <cell r="A17" t="str">
            <v>**</v>
          </cell>
          <cell r="B17" t="str">
            <v>РА 4 мес 2018г.      (абс. чис)</v>
          </cell>
          <cell r="C17">
            <v>116883</v>
          </cell>
          <cell r="D17">
            <v>202</v>
          </cell>
          <cell r="E17">
            <v>10</v>
          </cell>
          <cell r="F17">
            <v>23</v>
          </cell>
          <cell r="G17">
            <v>0</v>
          </cell>
          <cell r="H17">
            <v>0</v>
          </cell>
          <cell r="I17">
            <v>0</v>
          </cell>
          <cell r="J17">
            <v>6</v>
          </cell>
          <cell r="K17">
            <v>56</v>
          </cell>
          <cell r="L17">
            <v>10</v>
          </cell>
          <cell r="M17">
            <v>7</v>
          </cell>
          <cell r="N17">
            <v>0</v>
          </cell>
          <cell r="O17">
            <v>0</v>
          </cell>
          <cell r="P17">
            <v>3</v>
          </cell>
          <cell r="Q17">
            <v>0</v>
          </cell>
          <cell r="R17">
            <v>9</v>
          </cell>
          <cell r="S17">
            <v>78</v>
          </cell>
          <cell r="T17">
            <v>5</v>
          </cell>
        </row>
        <row r="18">
          <cell r="A18" t="str">
            <v>Удельный вес от общей смертности</v>
          </cell>
          <cell r="D18">
            <v>1</v>
          </cell>
          <cell r="E18">
            <v>4.9504950495049507E-2</v>
          </cell>
          <cell r="F18">
            <v>0.11386138613861387</v>
          </cell>
          <cell r="G18">
            <v>0</v>
          </cell>
          <cell r="H18">
            <v>0</v>
          </cell>
          <cell r="I18">
            <v>0</v>
          </cell>
          <cell r="J18">
            <v>2.9702970297029702E-2</v>
          </cell>
          <cell r="K18">
            <v>0.27722772277227725</v>
          </cell>
          <cell r="L18">
            <v>4.9504950495049507E-2</v>
          </cell>
          <cell r="M18">
            <v>3.4653465346534656E-2</v>
          </cell>
          <cell r="N18">
            <v>0</v>
          </cell>
          <cell r="O18">
            <v>0</v>
          </cell>
          <cell r="P18">
            <v>1.4851485148514851E-2</v>
          </cell>
          <cell r="Q18">
            <v>0</v>
          </cell>
          <cell r="R18">
            <v>4.4554455445544552E-2</v>
          </cell>
          <cell r="S18">
            <v>0.38613861386138615</v>
          </cell>
          <cell r="T18">
            <v>2.4752475247524754E-2</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row>
        <row r="19">
          <cell r="A19" t="str">
            <v>Пок-ли смерт. РА  -  4 мес.   2018г   (на 100 тыс. трудосп-о нас. )</v>
          </cell>
          <cell r="D19">
            <v>525.72572572572574</v>
          </cell>
          <cell r="E19">
            <v>26.026026026026024</v>
          </cell>
          <cell r="F19">
            <v>59.85985985985986</v>
          </cell>
          <cell r="G19">
            <v>0</v>
          </cell>
          <cell r="H19">
            <v>0</v>
          </cell>
          <cell r="I19">
            <v>0</v>
          </cell>
          <cell r="J19">
            <v>15.615615615615615</v>
          </cell>
          <cell r="K19">
            <v>145.74574574574575</v>
          </cell>
          <cell r="L19">
            <v>26.026026026026024</v>
          </cell>
          <cell r="M19">
            <v>18.218218218218219</v>
          </cell>
          <cell r="N19">
            <v>0</v>
          </cell>
          <cell r="O19">
            <v>0</v>
          </cell>
          <cell r="P19">
            <v>7.8078078078078077</v>
          </cell>
          <cell r="Q19">
            <v>0</v>
          </cell>
          <cell r="R19">
            <v>23.423423423423422</v>
          </cell>
          <cell r="S19">
            <v>203.00300300300299</v>
          </cell>
          <cell r="T19">
            <v>13.013013013013012</v>
          </cell>
        </row>
        <row r="20">
          <cell r="A20" t="str">
            <v xml:space="preserve">  4 мес.   2017г   </v>
          </cell>
          <cell r="D20">
            <v>458.31191161199166</v>
          </cell>
          <cell r="E20">
            <v>12.946664169830271</v>
          </cell>
          <cell r="F20">
            <v>41.429325343456867</v>
          </cell>
          <cell r="G20">
            <v>0</v>
          </cell>
          <cell r="H20">
            <v>0</v>
          </cell>
          <cell r="I20">
            <v>0</v>
          </cell>
          <cell r="J20">
            <v>7.7679985018981625</v>
          </cell>
          <cell r="K20">
            <v>152.77063720399721</v>
          </cell>
          <cell r="L20">
            <v>31.07199400759265</v>
          </cell>
          <cell r="M20">
            <v>12.946664169830271</v>
          </cell>
          <cell r="N20">
            <v>2.5893328339660542</v>
          </cell>
          <cell r="O20">
            <v>2.5893328339660542</v>
          </cell>
          <cell r="P20">
            <v>7.7679985018981625</v>
          </cell>
          <cell r="Q20">
            <v>0</v>
          </cell>
          <cell r="R20">
            <v>12.946664169830271</v>
          </cell>
          <cell r="S20">
            <v>173.48529987572564</v>
          </cell>
          <cell r="T20">
            <v>5.1786656679321084</v>
          </cell>
        </row>
        <row r="21">
          <cell r="A21" t="str">
            <v xml:space="preserve"> 2018г.   к   2017г. в %</v>
          </cell>
          <cell r="D21">
            <v>0.14709156014868507</v>
          </cell>
          <cell r="E21" t="str">
            <v>увелич в 2 раза</v>
          </cell>
          <cell r="F21">
            <v>0.4448668754224312</v>
          </cell>
          <cell r="J21" t="str">
            <v>увелич в 2 раза</v>
          </cell>
          <cell r="K21">
            <v>-4.5983256906044101E-2</v>
          </cell>
          <cell r="L21">
            <v>-0.16239601424786609</v>
          </cell>
          <cell r="M21">
            <v>0.40717469606358514</v>
          </cell>
          <cell r="P21">
            <v>5.1247829025606872E-3</v>
          </cell>
          <cell r="R21">
            <v>0.80922460922460937</v>
          </cell>
          <cell r="S21">
            <v>0.170145269647757</v>
          </cell>
          <cell r="T21" t="str">
            <v>увелич в 2,5 раза</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row>
        <row r="22">
          <cell r="A22" t="str">
            <v>4 мес  2017г  (абс.числа)</v>
          </cell>
          <cell r="D22">
            <v>177</v>
          </cell>
          <cell r="E22">
            <v>5</v>
          </cell>
          <cell r="F22">
            <v>16</v>
          </cell>
          <cell r="G22">
            <v>0</v>
          </cell>
          <cell r="H22">
            <v>0</v>
          </cell>
          <cell r="I22">
            <v>0</v>
          </cell>
          <cell r="J22">
            <v>3</v>
          </cell>
          <cell r="K22">
            <v>59</v>
          </cell>
          <cell r="L22">
            <v>12</v>
          </cell>
          <cell r="M22">
            <v>5</v>
          </cell>
          <cell r="N22">
            <v>1</v>
          </cell>
          <cell r="O22">
            <v>1</v>
          </cell>
          <cell r="P22">
            <v>3</v>
          </cell>
          <cell r="Q22">
            <v>0</v>
          </cell>
          <cell r="R22">
            <v>5</v>
          </cell>
          <cell r="S22">
            <v>67</v>
          </cell>
          <cell r="T22">
            <v>2</v>
          </cell>
        </row>
        <row r="23">
          <cell r="A23" t="str">
            <v xml:space="preserve">  4 мес. -  2016г</v>
          </cell>
          <cell r="D23">
            <v>527.31414423821877</v>
          </cell>
          <cell r="E23">
            <v>20.379290598578503</v>
          </cell>
          <cell r="F23">
            <v>61.137871795735506</v>
          </cell>
          <cell r="G23">
            <v>0</v>
          </cell>
          <cell r="H23">
            <v>7.6422339744669383</v>
          </cell>
          <cell r="I23">
            <v>0</v>
          </cell>
          <cell r="J23">
            <v>10.189645299289252</v>
          </cell>
          <cell r="K23">
            <v>124.82315491629332</v>
          </cell>
          <cell r="L23">
            <v>20.379290598578503</v>
          </cell>
          <cell r="M23">
            <v>38.211169872334693</v>
          </cell>
          <cell r="N23">
            <v>2.5474113248223129</v>
          </cell>
          <cell r="O23">
            <v>0</v>
          </cell>
          <cell r="P23">
            <v>5.0948226496446258</v>
          </cell>
          <cell r="Q23">
            <v>0</v>
          </cell>
          <cell r="R23">
            <v>25.474113248223127</v>
          </cell>
          <cell r="S23">
            <v>211.43513996025195</v>
          </cell>
          <cell r="T23">
            <v>7.6422339744669383</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row>
        <row r="24">
          <cell r="A24" t="str">
            <v xml:space="preserve"> 4 мес.   2015г</v>
          </cell>
          <cell r="D24">
            <v>582.1</v>
          </cell>
          <cell r="E24">
            <v>22.8</v>
          </cell>
          <cell r="F24">
            <v>48.3</v>
          </cell>
          <cell r="G24">
            <v>0</v>
          </cell>
          <cell r="H24">
            <v>5.08</v>
          </cell>
          <cell r="I24">
            <v>0</v>
          </cell>
          <cell r="J24">
            <v>7.6</v>
          </cell>
          <cell r="K24">
            <v>137.284693493795</v>
          </cell>
          <cell r="L24">
            <v>35.590000000000003</v>
          </cell>
          <cell r="M24">
            <v>48.3</v>
          </cell>
          <cell r="N24">
            <v>0</v>
          </cell>
          <cell r="O24">
            <v>0</v>
          </cell>
          <cell r="P24">
            <v>7.6</v>
          </cell>
          <cell r="Q24">
            <v>0</v>
          </cell>
          <cell r="R24">
            <v>2.6</v>
          </cell>
          <cell r="S24">
            <v>266.89999999999998</v>
          </cell>
          <cell r="T24">
            <v>12.7</v>
          </cell>
          <cell r="V24" t="e">
            <v>#REF!</v>
          </cell>
          <cell r="W24" t="e">
            <v>#REF!</v>
          </cell>
          <cell r="X24" t="e">
            <v>#REF!</v>
          </cell>
          <cell r="Y24" t="e">
            <v>#REF!</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cell r="AQ24" t="e">
            <v>#REF!</v>
          </cell>
          <cell r="AR24" t="e">
            <v>#REF!</v>
          </cell>
          <cell r="AS24" t="e">
            <v>#REF!</v>
          </cell>
          <cell r="AT24" t="e">
            <v>#REF!</v>
          </cell>
          <cell r="AU24" t="e">
            <v>#REF!</v>
          </cell>
          <cell r="AV24" t="e">
            <v>#REF!</v>
          </cell>
          <cell r="AW24" t="e">
            <v>#REF!</v>
          </cell>
          <cell r="AX24" t="e">
            <v>#REF!</v>
          </cell>
          <cell r="AY24" t="e">
            <v>#REF!</v>
          </cell>
          <cell r="AZ24" t="e">
            <v>#REF!</v>
          </cell>
          <cell r="BA24" t="e">
            <v>#REF!</v>
          </cell>
          <cell r="BB24" t="e">
            <v>#REF!</v>
          </cell>
          <cell r="BC24" t="e">
            <v>#REF!</v>
          </cell>
          <cell r="BD24" t="e">
            <v>#REF!</v>
          </cell>
          <cell r="BE24" t="e">
            <v>#REF!</v>
          </cell>
          <cell r="BF24" t="e">
            <v>#REF!</v>
          </cell>
          <cell r="BG24" t="e">
            <v>#REF!</v>
          </cell>
          <cell r="BH24" t="e">
            <v>#REF!</v>
          </cell>
          <cell r="BI24" t="e">
            <v>#REF!</v>
          </cell>
          <cell r="BJ24" t="e">
            <v>#REF!</v>
          </cell>
          <cell r="BK24" t="e">
            <v>#REF!</v>
          </cell>
          <cell r="BL24" t="e">
            <v>#REF!</v>
          </cell>
          <cell r="BM24" t="e">
            <v>#REF!</v>
          </cell>
          <cell r="BN24" t="e">
            <v>#REF!</v>
          </cell>
          <cell r="BO24" t="e">
            <v>#REF!</v>
          </cell>
          <cell r="BP24" t="e">
            <v>#REF!</v>
          </cell>
          <cell r="BQ24" t="e">
            <v>#REF!</v>
          </cell>
          <cell r="BR24" t="e">
            <v>#REF!</v>
          </cell>
          <cell r="BS24" t="e">
            <v>#REF!</v>
          </cell>
        </row>
        <row r="25">
          <cell r="A25" t="str">
            <v xml:space="preserve">  4 мес.   2014г</v>
          </cell>
          <cell r="D25">
            <v>712.28883080905939</v>
          </cell>
          <cell r="E25">
            <v>35.112829687770528</v>
          </cell>
          <cell r="F25">
            <v>107.84654832672378</v>
          </cell>
          <cell r="G25">
            <v>0</v>
          </cell>
          <cell r="H25">
            <v>2.5080592634121803</v>
          </cell>
          <cell r="I25">
            <v>0</v>
          </cell>
          <cell r="J25">
            <v>7.5241777902365419</v>
          </cell>
          <cell r="K25">
            <v>117.87878538037249</v>
          </cell>
          <cell r="L25">
            <v>32.60477042435835</v>
          </cell>
          <cell r="M25">
            <v>47.653126004831435</v>
          </cell>
          <cell r="N25">
            <v>0</v>
          </cell>
          <cell r="O25">
            <v>0</v>
          </cell>
          <cell r="P25">
            <v>5.0161185268243607</v>
          </cell>
          <cell r="Q25">
            <v>5.0161185268243607</v>
          </cell>
          <cell r="R25">
            <v>10.032237053648721</v>
          </cell>
          <cell r="S25">
            <v>341.09605982405657</v>
          </cell>
          <cell r="T25">
            <v>12.540296317060903</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Zeros="0" view="pageBreakPreview" zoomScale="82" zoomScaleSheetLayoutView="82" workbookViewId="0">
      <selection activeCell="B22" sqref="B22"/>
    </sheetView>
  </sheetViews>
  <sheetFormatPr defaultRowHeight="12.75"/>
  <cols>
    <col min="1" max="1" width="3.125" style="67" customWidth="1"/>
    <col min="2" max="2" width="14" style="67" customWidth="1"/>
    <col min="3" max="3" width="8.375" style="67" customWidth="1"/>
    <col min="4" max="4" width="6.5" style="67" customWidth="1"/>
    <col min="5" max="5" width="5.875" style="67" customWidth="1"/>
    <col min="6" max="7" width="5.75" style="67" customWidth="1"/>
    <col min="8" max="8" width="5" style="67" customWidth="1"/>
    <col min="9" max="9" width="5.625" style="67" customWidth="1"/>
    <col min="10" max="10" width="5.5" style="67" customWidth="1"/>
    <col min="11" max="11" width="5.875" style="67" customWidth="1"/>
    <col min="12" max="12" width="5.5" style="67" customWidth="1"/>
    <col min="13" max="13" width="5.625" style="67" customWidth="1"/>
    <col min="14" max="14" width="6.875" style="67" customWidth="1"/>
    <col min="15" max="16" width="6.5" style="67" customWidth="1"/>
    <col min="17" max="17" width="6.25" style="67" customWidth="1"/>
    <col min="18" max="19" width="6.125" style="67" customWidth="1"/>
    <col min="20" max="20" width="5.25" style="67" customWidth="1"/>
    <col min="21" max="21" width="7.125" style="67" customWidth="1"/>
    <col min="22" max="22" width="7.75" style="67" customWidth="1"/>
    <col min="23" max="23" width="5.875" style="67" customWidth="1"/>
    <col min="24" max="24" width="6.25" style="67" customWidth="1"/>
    <col min="25" max="25" width="8" style="67" customWidth="1"/>
    <col min="26" max="26" width="6.25" style="67" customWidth="1"/>
    <col min="27" max="27" width="7" style="67" customWidth="1"/>
    <col min="28" max="256" width="9" style="67"/>
    <col min="257" max="257" width="3.125" style="67" customWidth="1"/>
    <col min="258" max="258" width="14" style="67" customWidth="1"/>
    <col min="259" max="259" width="8.375" style="67" customWidth="1"/>
    <col min="260" max="260" width="6.5" style="67" customWidth="1"/>
    <col min="261" max="261" width="5.875" style="67" customWidth="1"/>
    <col min="262" max="263" width="5.75" style="67" customWidth="1"/>
    <col min="264" max="264" width="5" style="67" customWidth="1"/>
    <col min="265" max="265" width="5.625" style="67" customWidth="1"/>
    <col min="266" max="266" width="5.5" style="67" customWidth="1"/>
    <col min="267" max="267" width="5.875" style="67" customWidth="1"/>
    <col min="268" max="268" width="5.5" style="67" customWidth="1"/>
    <col min="269" max="269" width="5.625" style="67" customWidth="1"/>
    <col min="270" max="270" width="6.875" style="67" customWidth="1"/>
    <col min="271" max="272" width="6.5" style="67" customWidth="1"/>
    <col min="273" max="273" width="6.25" style="67" customWidth="1"/>
    <col min="274" max="275" width="6.125" style="67" customWidth="1"/>
    <col min="276" max="276" width="5.25" style="67" customWidth="1"/>
    <col min="277" max="277" width="7.125" style="67" customWidth="1"/>
    <col min="278" max="278" width="7.75" style="67" customWidth="1"/>
    <col min="279" max="279" width="5.875" style="67" customWidth="1"/>
    <col min="280" max="280" width="6.25" style="67" customWidth="1"/>
    <col min="281" max="281" width="8" style="67" customWidth="1"/>
    <col min="282" max="282" width="6.25" style="67" customWidth="1"/>
    <col min="283" max="283" width="7" style="67" customWidth="1"/>
    <col min="284" max="512" width="9" style="67"/>
    <col min="513" max="513" width="3.125" style="67" customWidth="1"/>
    <col min="514" max="514" width="14" style="67" customWidth="1"/>
    <col min="515" max="515" width="8.375" style="67" customWidth="1"/>
    <col min="516" max="516" width="6.5" style="67" customWidth="1"/>
    <col min="517" max="517" width="5.875" style="67" customWidth="1"/>
    <col min="518" max="519" width="5.75" style="67" customWidth="1"/>
    <col min="520" max="520" width="5" style="67" customWidth="1"/>
    <col min="521" max="521" width="5.625" style="67" customWidth="1"/>
    <col min="522" max="522" width="5.5" style="67" customWidth="1"/>
    <col min="523" max="523" width="5.875" style="67" customWidth="1"/>
    <col min="524" max="524" width="5.5" style="67" customWidth="1"/>
    <col min="525" max="525" width="5.625" style="67" customWidth="1"/>
    <col min="526" max="526" width="6.875" style="67" customWidth="1"/>
    <col min="527" max="528" width="6.5" style="67" customWidth="1"/>
    <col min="529" max="529" width="6.25" style="67" customWidth="1"/>
    <col min="530" max="531" width="6.125" style="67" customWidth="1"/>
    <col min="532" max="532" width="5.25" style="67" customWidth="1"/>
    <col min="533" max="533" width="7.125" style="67" customWidth="1"/>
    <col min="534" max="534" width="7.75" style="67" customWidth="1"/>
    <col min="535" max="535" width="5.875" style="67" customWidth="1"/>
    <col min="536" max="536" width="6.25" style="67" customWidth="1"/>
    <col min="537" max="537" width="8" style="67" customWidth="1"/>
    <col min="538" max="538" width="6.25" style="67" customWidth="1"/>
    <col min="539" max="539" width="7" style="67" customWidth="1"/>
    <col min="540" max="768" width="9" style="67"/>
    <col min="769" max="769" width="3.125" style="67" customWidth="1"/>
    <col min="770" max="770" width="14" style="67" customWidth="1"/>
    <col min="771" max="771" width="8.375" style="67" customWidth="1"/>
    <col min="772" max="772" width="6.5" style="67" customWidth="1"/>
    <col min="773" max="773" width="5.875" style="67" customWidth="1"/>
    <col min="774" max="775" width="5.75" style="67" customWidth="1"/>
    <col min="776" max="776" width="5" style="67" customWidth="1"/>
    <col min="777" max="777" width="5.625" style="67" customWidth="1"/>
    <col min="778" max="778" width="5.5" style="67" customWidth="1"/>
    <col min="779" max="779" width="5.875" style="67" customWidth="1"/>
    <col min="780" max="780" width="5.5" style="67" customWidth="1"/>
    <col min="781" max="781" width="5.625" style="67" customWidth="1"/>
    <col min="782" max="782" width="6.875" style="67" customWidth="1"/>
    <col min="783" max="784" width="6.5" style="67" customWidth="1"/>
    <col min="785" max="785" width="6.25" style="67" customWidth="1"/>
    <col min="786" max="787" width="6.125" style="67" customWidth="1"/>
    <col min="788" max="788" width="5.25" style="67" customWidth="1"/>
    <col min="789" max="789" width="7.125" style="67" customWidth="1"/>
    <col min="790" max="790" width="7.75" style="67" customWidth="1"/>
    <col min="791" max="791" width="5.875" style="67" customWidth="1"/>
    <col min="792" max="792" width="6.25" style="67" customWidth="1"/>
    <col min="793" max="793" width="8" style="67" customWidth="1"/>
    <col min="794" max="794" width="6.25" style="67" customWidth="1"/>
    <col min="795" max="795" width="7" style="67" customWidth="1"/>
    <col min="796" max="1024" width="9" style="67"/>
    <col min="1025" max="1025" width="3.125" style="67" customWidth="1"/>
    <col min="1026" max="1026" width="14" style="67" customWidth="1"/>
    <col min="1027" max="1027" width="8.375" style="67" customWidth="1"/>
    <col min="1028" max="1028" width="6.5" style="67" customWidth="1"/>
    <col min="1029" max="1029" width="5.875" style="67" customWidth="1"/>
    <col min="1030" max="1031" width="5.75" style="67" customWidth="1"/>
    <col min="1032" max="1032" width="5" style="67" customWidth="1"/>
    <col min="1033" max="1033" width="5.625" style="67" customWidth="1"/>
    <col min="1034" max="1034" width="5.5" style="67" customWidth="1"/>
    <col min="1035" max="1035" width="5.875" style="67" customWidth="1"/>
    <col min="1036" max="1036" width="5.5" style="67" customWidth="1"/>
    <col min="1037" max="1037" width="5.625" style="67" customWidth="1"/>
    <col min="1038" max="1038" width="6.875" style="67" customWidth="1"/>
    <col min="1039" max="1040" width="6.5" style="67" customWidth="1"/>
    <col min="1041" max="1041" width="6.25" style="67" customWidth="1"/>
    <col min="1042" max="1043" width="6.125" style="67" customWidth="1"/>
    <col min="1044" max="1044" width="5.25" style="67" customWidth="1"/>
    <col min="1045" max="1045" width="7.125" style="67" customWidth="1"/>
    <col min="1046" max="1046" width="7.75" style="67" customWidth="1"/>
    <col min="1047" max="1047" width="5.875" style="67" customWidth="1"/>
    <col min="1048" max="1048" width="6.25" style="67" customWidth="1"/>
    <col min="1049" max="1049" width="8" style="67" customWidth="1"/>
    <col min="1050" max="1050" width="6.25" style="67" customWidth="1"/>
    <col min="1051" max="1051" width="7" style="67" customWidth="1"/>
    <col min="1052" max="1280" width="9" style="67"/>
    <col min="1281" max="1281" width="3.125" style="67" customWidth="1"/>
    <col min="1282" max="1282" width="14" style="67" customWidth="1"/>
    <col min="1283" max="1283" width="8.375" style="67" customWidth="1"/>
    <col min="1284" max="1284" width="6.5" style="67" customWidth="1"/>
    <col min="1285" max="1285" width="5.875" style="67" customWidth="1"/>
    <col min="1286" max="1287" width="5.75" style="67" customWidth="1"/>
    <col min="1288" max="1288" width="5" style="67" customWidth="1"/>
    <col min="1289" max="1289" width="5.625" style="67" customWidth="1"/>
    <col min="1290" max="1290" width="5.5" style="67" customWidth="1"/>
    <col min="1291" max="1291" width="5.875" style="67" customWidth="1"/>
    <col min="1292" max="1292" width="5.5" style="67" customWidth="1"/>
    <col min="1293" max="1293" width="5.625" style="67" customWidth="1"/>
    <col min="1294" max="1294" width="6.875" style="67" customWidth="1"/>
    <col min="1295" max="1296" width="6.5" style="67" customWidth="1"/>
    <col min="1297" max="1297" width="6.25" style="67" customWidth="1"/>
    <col min="1298" max="1299" width="6.125" style="67" customWidth="1"/>
    <col min="1300" max="1300" width="5.25" style="67" customWidth="1"/>
    <col min="1301" max="1301" width="7.125" style="67" customWidth="1"/>
    <col min="1302" max="1302" width="7.75" style="67" customWidth="1"/>
    <col min="1303" max="1303" width="5.875" style="67" customWidth="1"/>
    <col min="1304" max="1304" width="6.25" style="67" customWidth="1"/>
    <col min="1305" max="1305" width="8" style="67" customWidth="1"/>
    <col min="1306" max="1306" width="6.25" style="67" customWidth="1"/>
    <col min="1307" max="1307" width="7" style="67" customWidth="1"/>
    <col min="1308" max="1536" width="9" style="67"/>
    <col min="1537" max="1537" width="3.125" style="67" customWidth="1"/>
    <col min="1538" max="1538" width="14" style="67" customWidth="1"/>
    <col min="1539" max="1539" width="8.375" style="67" customWidth="1"/>
    <col min="1540" max="1540" width="6.5" style="67" customWidth="1"/>
    <col min="1541" max="1541" width="5.875" style="67" customWidth="1"/>
    <col min="1542" max="1543" width="5.75" style="67" customWidth="1"/>
    <col min="1544" max="1544" width="5" style="67" customWidth="1"/>
    <col min="1545" max="1545" width="5.625" style="67" customWidth="1"/>
    <col min="1546" max="1546" width="5.5" style="67" customWidth="1"/>
    <col min="1547" max="1547" width="5.875" style="67" customWidth="1"/>
    <col min="1548" max="1548" width="5.5" style="67" customWidth="1"/>
    <col min="1549" max="1549" width="5.625" style="67" customWidth="1"/>
    <col min="1550" max="1550" width="6.875" style="67" customWidth="1"/>
    <col min="1551" max="1552" width="6.5" style="67" customWidth="1"/>
    <col min="1553" max="1553" width="6.25" style="67" customWidth="1"/>
    <col min="1554" max="1555" width="6.125" style="67" customWidth="1"/>
    <col min="1556" max="1556" width="5.25" style="67" customWidth="1"/>
    <col min="1557" max="1557" width="7.125" style="67" customWidth="1"/>
    <col min="1558" max="1558" width="7.75" style="67" customWidth="1"/>
    <col min="1559" max="1559" width="5.875" style="67" customWidth="1"/>
    <col min="1560" max="1560" width="6.25" style="67" customWidth="1"/>
    <col min="1561" max="1561" width="8" style="67" customWidth="1"/>
    <col min="1562" max="1562" width="6.25" style="67" customWidth="1"/>
    <col min="1563" max="1563" width="7" style="67" customWidth="1"/>
    <col min="1564" max="1792" width="9" style="67"/>
    <col min="1793" max="1793" width="3.125" style="67" customWidth="1"/>
    <col min="1794" max="1794" width="14" style="67" customWidth="1"/>
    <col min="1795" max="1795" width="8.375" style="67" customWidth="1"/>
    <col min="1796" max="1796" width="6.5" style="67" customWidth="1"/>
    <col min="1797" max="1797" width="5.875" style="67" customWidth="1"/>
    <col min="1798" max="1799" width="5.75" style="67" customWidth="1"/>
    <col min="1800" max="1800" width="5" style="67" customWidth="1"/>
    <col min="1801" max="1801" width="5.625" style="67" customWidth="1"/>
    <col min="1802" max="1802" width="5.5" style="67" customWidth="1"/>
    <col min="1803" max="1803" width="5.875" style="67" customWidth="1"/>
    <col min="1804" max="1804" width="5.5" style="67" customWidth="1"/>
    <col min="1805" max="1805" width="5.625" style="67" customWidth="1"/>
    <col min="1806" max="1806" width="6.875" style="67" customWidth="1"/>
    <col min="1807" max="1808" width="6.5" style="67" customWidth="1"/>
    <col min="1809" max="1809" width="6.25" style="67" customWidth="1"/>
    <col min="1810" max="1811" width="6.125" style="67" customWidth="1"/>
    <col min="1812" max="1812" width="5.25" style="67" customWidth="1"/>
    <col min="1813" max="1813" width="7.125" style="67" customWidth="1"/>
    <col min="1814" max="1814" width="7.75" style="67" customWidth="1"/>
    <col min="1815" max="1815" width="5.875" style="67" customWidth="1"/>
    <col min="1816" max="1816" width="6.25" style="67" customWidth="1"/>
    <col min="1817" max="1817" width="8" style="67" customWidth="1"/>
    <col min="1818" max="1818" width="6.25" style="67" customWidth="1"/>
    <col min="1819" max="1819" width="7" style="67" customWidth="1"/>
    <col min="1820" max="2048" width="9" style="67"/>
    <col min="2049" max="2049" width="3.125" style="67" customWidth="1"/>
    <col min="2050" max="2050" width="14" style="67" customWidth="1"/>
    <col min="2051" max="2051" width="8.375" style="67" customWidth="1"/>
    <col min="2052" max="2052" width="6.5" style="67" customWidth="1"/>
    <col min="2053" max="2053" width="5.875" style="67" customWidth="1"/>
    <col min="2054" max="2055" width="5.75" style="67" customWidth="1"/>
    <col min="2056" max="2056" width="5" style="67" customWidth="1"/>
    <col min="2057" max="2057" width="5.625" style="67" customWidth="1"/>
    <col min="2058" max="2058" width="5.5" style="67" customWidth="1"/>
    <col min="2059" max="2059" width="5.875" style="67" customWidth="1"/>
    <col min="2060" max="2060" width="5.5" style="67" customWidth="1"/>
    <col min="2061" max="2061" width="5.625" style="67" customWidth="1"/>
    <col min="2062" max="2062" width="6.875" style="67" customWidth="1"/>
    <col min="2063" max="2064" width="6.5" style="67" customWidth="1"/>
    <col min="2065" max="2065" width="6.25" style="67" customWidth="1"/>
    <col min="2066" max="2067" width="6.125" style="67" customWidth="1"/>
    <col min="2068" max="2068" width="5.25" style="67" customWidth="1"/>
    <col min="2069" max="2069" width="7.125" style="67" customWidth="1"/>
    <col min="2070" max="2070" width="7.75" style="67" customWidth="1"/>
    <col min="2071" max="2071" width="5.875" style="67" customWidth="1"/>
    <col min="2072" max="2072" width="6.25" style="67" customWidth="1"/>
    <col min="2073" max="2073" width="8" style="67" customWidth="1"/>
    <col min="2074" max="2074" width="6.25" style="67" customWidth="1"/>
    <col min="2075" max="2075" width="7" style="67" customWidth="1"/>
    <col min="2076" max="2304" width="9" style="67"/>
    <col min="2305" max="2305" width="3.125" style="67" customWidth="1"/>
    <col min="2306" max="2306" width="14" style="67" customWidth="1"/>
    <col min="2307" max="2307" width="8.375" style="67" customWidth="1"/>
    <col min="2308" max="2308" width="6.5" style="67" customWidth="1"/>
    <col min="2309" max="2309" width="5.875" style="67" customWidth="1"/>
    <col min="2310" max="2311" width="5.75" style="67" customWidth="1"/>
    <col min="2312" max="2312" width="5" style="67" customWidth="1"/>
    <col min="2313" max="2313" width="5.625" style="67" customWidth="1"/>
    <col min="2314" max="2314" width="5.5" style="67" customWidth="1"/>
    <col min="2315" max="2315" width="5.875" style="67" customWidth="1"/>
    <col min="2316" max="2316" width="5.5" style="67" customWidth="1"/>
    <col min="2317" max="2317" width="5.625" style="67" customWidth="1"/>
    <col min="2318" max="2318" width="6.875" style="67" customWidth="1"/>
    <col min="2319" max="2320" width="6.5" style="67" customWidth="1"/>
    <col min="2321" max="2321" width="6.25" style="67" customWidth="1"/>
    <col min="2322" max="2323" width="6.125" style="67" customWidth="1"/>
    <col min="2324" max="2324" width="5.25" style="67" customWidth="1"/>
    <col min="2325" max="2325" width="7.125" style="67" customWidth="1"/>
    <col min="2326" max="2326" width="7.75" style="67" customWidth="1"/>
    <col min="2327" max="2327" width="5.875" style="67" customWidth="1"/>
    <col min="2328" max="2328" width="6.25" style="67" customWidth="1"/>
    <col min="2329" max="2329" width="8" style="67" customWidth="1"/>
    <col min="2330" max="2330" width="6.25" style="67" customWidth="1"/>
    <col min="2331" max="2331" width="7" style="67" customWidth="1"/>
    <col min="2332" max="2560" width="9" style="67"/>
    <col min="2561" max="2561" width="3.125" style="67" customWidth="1"/>
    <col min="2562" max="2562" width="14" style="67" customWidth="1"/>
    <col min="2563" max="2563" width="8.375" style="67" customWidth="1"/>
    <col min="2564" max="2564" width="6.5" style="67" customWidth="1"/>
    <col min="2565" max="2565" width="5.875" style="67" customWidth="1"/>
    <col min="2566" max="2567" width="5.75" style="67" customWidth="1"/>
    <col min="2568" max="2568" width="5" style="67" customWidth="1"/>
    <col min="2569" max="2569" width="5.625" style="67" customWidth="1"/>
    <col min="2570" max="2570" width="5.5" style="67" customWidth="1"/>
    <col min="2571" max="2571" width="5.875" style="67" customWidth="1"/>
    <col min="2572" max="2572" width="5.5" style="67" customWidth="1"/>
    <col min="2573" max="2573" width="5.625" style="67" customWidth="1"/>
    <col min="2574" max="2574" width="6.875" style="67" customWidth="1"/>
    <col min="2575" max="2576" width="6.5" style="67" customWidth="1"/>
    <col min="2577" max="2577" width="6.25" style="67" customWidth="1"/>
    <col min="2578" max="2579" width="6.125" style="67" customWidth="1"/>
    <col min="2580" max="2580" width="5.25" style="67" customWidth="1"/>
    <col min="2581" max="2581" width="7.125" style="67" customWidth="1"/>
    <col min="2582" max="2582" width="7.75" style="67" customWidth="1"/>
    <col min="2583" max="2583" width="5.875" style="67" customWidth="1"/>
    <col min="2584" max="2584" width="6.25" style="67" customWidth="1"/>
    <col min="2585" max="2585" width="8" style="67" customWidth="1"/>
    <col min="2586" max="2586" width="6.25" style="67" customWidth="1"/>
    <col min="2587" max="2587" width="7" style="67" customWidth="1"/>
    <col min="2588" max="2816" width="9" style="67"/>
    <col min="2817" max="2817" width="3.125" style="67" customWidth="1"/>
    <col min="2818" max="2818" width="14" style="67" customWidth="1"/>
    <col min="2819" max="2819" width="8.375" style="67" customWidth="1"/>
    <col min="2820" max="2820" width="6.5" style="67" customWidth="1"/>
    <col min="2821" max="2821" width="5.875" style="67" customWidth="1"/>
    <col min="2822" max="2823" width="5.75" style="67" customWidth="1"/>
    <col min="2824" max="2824" width="5" style="67" customWidth="1"/>
    <col min="2825" max="2825" width="5.625" style="67" customWidth="1"/>
    <col min="2826" max="2826" width="5.5" style="67" customWidth="1"/>
    <col min="2827" max="2827" width="5.875" style="67" customWidth="1"/>
    <col min="2828" max="2828" width="5.5" style="67" customWidth="1"/>
    <col min="2829" max="2829" width="5.625" style="67" customWidth="1"/>
    <col min="2830" max="2830" width="6.875" style="67" customWidth="1"/>
    <col min="2831" max="2832" width="6.5" style="67" customWidth="1"/>
    <col min="2833" max="2833" width="6.25" style="67" customWidth="1"/>
    <col min="2834" max="2835" width="6.125" style="67" customWidth="1"/>
    <col min="2836" max="2836" width="5.25" style="67" customWidth="1"/>
    <col min="2837" max="2837" width="7.125" style="67" customWidth="1"/>
    <col min="2838" max="2838" width="7.75" style="67" customWidth="1"/>
    <col min="2839" max="2839" width="5.875" style="67" customWidth="1"/>
    <col min="2840" max="2840" width="6.25" style="67" customWidth="1"/>
    <col min="2841" max="2841" width="8" style="67" customWidth="1"/>
    <col min="2842" max="2842" width="6.25" style="67" customWidth="1"/>
    <col min="2843" max="2843" width="7" style="67" customWidth="1"/>
    <col min="2844" max="3072" width="9" style="67"/>
    <col min="3073" max="3073" width="3.125" style="67" customWidth="1"/>
    <col min="3074" max="3074" width="14" style="67" customWidth="1"/>
    <col min="3075" max="3075" width="8.375" style="67" customWidth="1"/>
    <col min="3076" max="3076" width="6.5" style="67" customWidth="1"/>
    <col min="3077" max="3077" width="5.875" style="67" customWidth="1"/>
    <col min="3078" max="3079" width="5.75" style="67" customWidth="1"/>
    <col min="3080" max="3080" width="5" style="67" customWidth="1"/>
    <col min="3081" max="3081" width="5.625" style="67" customWidth="1"/>
    <col min="3082" max="3082" width="5.5" style="67" customWidth="1"/>
    <col min="3083" max="3083" width="5.875" style="67" customWidth="1"/>
    <col min="3084" max="3084" width="5.5" style="67" customWidth="1"/>
    <col min="3085" max="3085" width="5.625" style="67" customWidth="1"/>
    <col min="3086" max="3086" width="6.875" style="67" customWidth="1"/>
    <col min="3087" max="3088" width="6.5" style="67" customWidth="1"/>
    <col min="3089" max="3089" width="6.25" style="67" customWidth="1"/>
    <col min="3090" max="3091" width="6.125" style="67" customWidth="1"/>
    <col min="3092" max="3092" width="5.25" style="67" customWidth="1"/>
    <col min="3093" max="3093" width="7.125" style="67" customWidth="1"/>
    <col min="3094" max="3094" width="7.75" style="67" customWidth="1"/>
    <col min="3095" max="3095" width="5.875" style="67" customWidth="1"/>
    <col min="3096" max="3096" width="6.25" style="67" customWidth="1"/>
    <col min="3097" max="3097" width="8" style="67" customWidth="1"/>
    <col min="3098" max="3098" width="6.25" style="67" customWidth="1"/>
    <col min="3099" max="3099" width="7" style="67" customWidth="1"/>
    <col min="3100" max="3328" width="9" style="67"/>
    <col min="3329" max="3329" width="3.125" style="67" customWidth="1"/>
    <col min="3330" max="3330" width="14" style="67" customWidth="1"/>
    <col min="3331" max="3331" width="8.375" style="67" customWidth="1"/>
    <col min="3332" max="3332" width="6.5" style="67" customWidth="1"/>
    <col min="3333" max="3333" width="5.875" style="67" customWidth="1"/>
    <col min="3334" max="3335" width="5.75" style="67" customWidth="1"/>
    <col min="3336" max="3336" width="5" style="67" customWidth="1"/>
    <col min="3337" max="3337" width="5.625" style="67" customWidth="1"/>
    <col min="3338" max="3338" width="5.5" style="67" customWidth="1"/>
    <col min="3339" max="3339" width="5.875" style="67" customWidth="1"/>
    <col min="3340" max="3340" width="5.5" style="67" customWidth="1"/>
    <col min="3341" max="3341" width="5.625" style="67" customWidth="1"/>
    <col min="3342" max="3342" width="6.875" style="67" customWidth="1"/>
    <col min="3343" max="3344" width="6.5" style="67" customWidth="1"/>
    <col min="3345" max="3345" width="6.25" style="67" customWidth="1"/>
    <col min="3346" max="3347" width="6.125" style="67" customWidth="1"/>
    <col min="3348" max="3348" width="5.25" style="67" customWidth="1"/>
    <col min="3349" max="3349" width="7.125" style="67" customWidth="1"/>
    <col min="3350" max="3350" width="7.75" style="67" customWidth="1"/>
    <col min="3351" max="3351" width="5.875" style="67" customWidth="1"/>
    <col min="3352" max="3352" width="6.25" style="67" customWidth="1"/>
    <col min="3353" max="3353" width="8" style="67" customWidth="1"/>
    <col min="3354" max="3354" width="6.25" style="67" customWidth="1"/>
    <col min="3355" max="3355" width="7" style="67" customWidth="1"/>
    <col min="3356" max="3584" width="9" style="67"/>
    <col min="3585" max="3585" width="3.125" style="67" customWidth="1"/>
    <col min="3586" max="3586" width="14" style="67" customWidth="1"/>
    <col min="3587" max="3587" width="8.375" style="67" customWidth="1"/>
    <col min="3588" max="3588" width="6.5" style="67" customWidth="1"/>
    <col min="3589" max="3589" width="5.875" style="67" customWidth="1"/>
    <col min="3590" max="3591" width="5.75" style="67" customWidth="1"/>
    <col min="3592" max="3592" width="5" style="67" customWidth="1"/>
    <col min="3593" max="3593" width="5.625" style="67" customWidth="1"/>
    <col min="3594" max="3594" width="5.5" style="67" customWidth="1"/>
    <col min="3595" max="3595" width="5.875" style="67" customWidth="1"/>
    <col min="3596" max="3596" width="5.5" style="67" customWidth="1"/>
    <col min="3597" max="3597" width="5.625" style="67" customWidth="1"/>
    <col min="3598" max="3598" width="6.875" style="67" customWidth="1"/>
    <col min="3599" max="3600" width="6.5" style="67" customWidth="1"/>
    <col min="3601" max="3601" width="6.25" style="67" customWidth="1"/>
    <col min="3602" max="3603" width="6.125" style="67" customWidth="1"/>
    <col min="3604" max="3604" width="5.25" style="67" customWidth="1"/>
    <col min="3605" max="3605" width="7.125" style="67" customWidth="1"/>
    <col min="3606" max="3606" width="7.75" style="67" customWidth="1"/>
    <col min="3607" max="3607" width="5.875" style="67" customWidth="1"/>
    <col min="3608" max="3608" width="6.25" style="67" customWidth="1"/>
    <col min="3609" max="3609" width="8" style="67" customWidth="1"/>
    <col min="3610" max="3610" width="6.25" style="67" customWidth="1"/>
    <col min="3611" max="3611" width="7" style="67" customWidth="1"/>
    <col min="3612" max="3840" width="9" style="67"/>
    <col min="3841" max="3841" width="3.125" style="67" customWidth="1"/>
    <col min="3842" max="3842" width="14" style="67" customWidth="1"/>
    <col min="3843" max="3843" width="8.375" style="67" customWidth="1"/>
    <col min="3844" max="3844" width="6.5" style="67" customWidth="1"/>
    <col min="3845" max="3845" width="5.875" style="67" customWidth="1"/>
    <col min="3846" max="3847" width="5.75" style="67" customWidth="1"/>
    <col min="3848" max="3848" width="5" style="67" customWidth="1"/>
    <col min="3849" max="3849" width="5.625" style="67" customWidth="1"/>
    <col min="3850" max="3850" width="5.5" style="67" customWidth="1"/>
    <col min="3851" max="3851" width="5.875" style="67" customWidth="1"/>
    <col min="3852" max="3852" width="5.5" style="67" customWidth="1"/>
    <col min="3853" max="3853" width="5.625" style="67" customWidth="1"/>
    <col min="3854" max="3854" width="6.875" style="67" customWidth="1"/>
    <col min="3855" max="3856" width="6.5" style="67" customWidth="1"/>
    <col min="3857" max="3857" width="6.25" style="67" customWidth="1"/>
    <col min="3858" max="3859" width="6.125" style="67" customWidth="1"/>
    <col min="3860" max="3860" width="5.25" style="67" customWidth="1"/>
    <col min="3861" max="3861" width="7.125" style="67" customWidth="1"/>
    <col min="3862" max="3862" width="7.75" style="67" customWidth="1"/>
    <col min="3863" max="3863" width="5.875" style="67" customWidth="1"/>
    <col min="3864" max="3864" width="6.25" style="67" customWidth="1"/>
    <col min="3865" max="3865" width="8" style="67" customWidth="1"/>
    <col min="3866" max="3866" width="6.25" style="67" customWidth="1"/>
    <col min="3867" max="3867" width="7" style="67" customWidth="1"/>
    <col min="3868" max="4096" width="9" style="67"/>
    <col min="4097" max="4097" width="3.125" style="67" customWidth="1"/>
    <col min="4098" max="4098" width="14" style="67" customWidth="1"/>
    <col min="4099" max="4099" width="8.375" style="67" customWidth="1"/>
    <col min="4100" max="4100" width="6.5" style="67" customWidth="1"/>
    <col min="4101" max="4101" width="5.875" style="67" customWidth="1"/>
    <col min="4102" max="4103" width="5.75" style="67" customWidth="1"/>
    <col min="4104" max="4104" width="5" style="67" customWidth="1"/>
    <col min="4105" max="4105" width="5.625" style="67" customWidth="1"/>
    <col min="4106" max="4106" width="5.5" style="67" customWidth="1"/>
    <col min="4107" max="4107" width="5.875" style="67" customWidth="1"/>
    <col min="4108" max="4108" width="5.5" style="67" customWidth="1"/>
    <col min="4109" max="4109" width="5.625" style="67" customWidth="1"/>
    <col min="4110" max="4110" width="6.875" style="67" customWidth="1"/>
    <col min="4111" max="4112" width="6.5" style="67" customWidth="1"/>
    <col min="4113" max="4113" width="6.25" style="67" customWidth="1"/>
    <col min="4114" max="4115" width="6.125" style="67" customWidth="1"/>
    <col min="4116" max="4116" width="5.25" style="67" customWidth="1"/>
    <col min="4117" max="4117" width="7.125" style="67" customWidth="1"/>
    <col min="4118" max="4118" width="7.75" style="67" customWidth="1"/>
    <col min="4119" max="4119" width="5.875" style="67" customWidth="1"/>
    <col min="4120" max="4120" width="6.25" style="67" customWidth="1"/>
    <col min="4121" max="4121" width="8" style="67" customWidth="1"/>
    <col min="4122" max="4122" width="6.25" style="67" customWidth="1"/>
    <col min="4123" max="4123" width="7" style="67" customWidth="1"/>
    <col min="4124" max="4352" width="9" style="67"/>
    <col min="4353" max="4353" width="3.125" style="67" customWidth="1"/>
    <col min="4354" max="4354" width="14" style="67" customWidth="1"/>
    <col min="4355" max="4355" width="8.375" style="67" customWidth="1"/>
    <col min="4356" max="4356" width="6.5" style="67" customWidth="1"/>
    <col min="4357" max="4357" width="5.875" style="67" customWidth="1"/>
    <col min="4358" max="4359" width="5.75" style="67" customWidth="1"/>
    <col min="4360" max="4360" width="5" style="67" customWidth="1"/>
    <col min="4361" max="4361" width="5.625" style="67" customWidth="1"/>
    <col min="4362" max="4362" width="5.5" style="67" customWidth="1"/>
    <col min="4363" max="4363" width="5.875" style="67" customWidth="1"/>
    <col min="4364" max="4364" width="5.5" style="67" customWidth="1"/>
    <col min="4365" max="4365" width="5.625" style="67" customWidth="1"/>
    <col min="4366" max="4366" width="6.875" style="67" customWidth="1"/>
    <col min="4367" max="4368" width="6.5" style="67" customWidth="1"/>
    <col min="4369" max="4369" width="6.25" style="67" customWidth="1"/>
    <col min="4370" max="4371" width="6.125" style="67" customWidth="1"/>
    <col min="4372" max="4372" width="5.25" style="67" customWidth="1"/>
    <col min="4373" max="4373" width="7.125" style="67" customWidth="1"/>
    <col min="4374" max="4374" width="7.75" style="67" customWidth="1"/>
    <col min="4375" max="4375" width="5.875" style="67" customWidth="1"/>
    <col min="4376" max="4376" width="6.25" style="67" customWidth="1"/>
    <col min="4377" max="4377" width="8" style="67" customWidth="1"/>
    <col min="4378" max="4378" width="6.25" style="67" customWidth="1"/>
    <col min="4379" max="4379" width="7" style="67" customWidth="1"/>
    <col min="4380" max="4608" width="9" style="67"/>
    <col min="4609" max="4609" width="3.125" style="67" customWidth="1"/>
    <col min="4610" max="4610" width="14" style="67" customWidth="1"/>
    <col min="4611" max="4611" width="8.375" style="67" customWidth="1"/>
    <col min="4612" max="4612" width="6.5" style="67" customWidth="1"/>
    <col min="4613" max="4613" width="5.875" style="67" customWidth="1"/>
    <col min="4614" max="4615" width="5.75" style="67" customWidth="1"/>
    <col min="4616" max="4616" width="5" style="67" customWidth="1"/>
    <col min="4617" max="4617" width="5.625" style="67" customWidth="1"/>
    <col min="4618" max="4618" width="5.5" style="67" customWidth="1"/>
    <col min="4619" max="4619" width="5.875" style="67" customWidth="1"/>
    <col min="4620" max="4620" width="5.5" style="67" customWidth="1"/>
    <col min="4621" max="4621" width="5.625" style="67" customWidth="1"/>
    <col min="4622" max="4622" width="6.875" style="67" customWidth="1"/>
    <col min="4623" max="4624" width="6.5" style="67" customWidth="1"/>
    <col min="4625" max="4625" width="6.25" style="67" customWidth="1"/>
    <col min="4626" max="4627" width="6.125" style="67" customWidth="1"/>
    <col min="4628" max="4628" width="5.25" style="67" customWidth="1"/>
    <col min="4629" max="4629" width="7.125" style="67" customWidth="1"/>
    <col min="4630" max="4630" width="7.75" style="67" customWidth="1"/>
    <col min="4631" max="4631" width="5.875" style="67" customWidth="1"/>
    <col min="4632" max="4632" width="6.25" style="67" customWidth="1"/>
    <col min="4633" max="4633" width="8" style="67" customWidth="1"/>
    <col min="4634" max="4634" width="6.25" style="67" customWidth="1"/>
    <col min="4635" max="4635" width="7" style="67" customWidth="1"/>
    <col min="4636" max="4864" width="9" style="67"/>
    <col min="4865" max="4865" width="3.125" style="67" customWidth="1"/>
    <col min="4866" max="4866" width="14" style="67" customWidth="1"/>
    <col min="4867" max="4867" width="8.375" style="67" customWidth="1"/>
    <col min="4868" max="4868" width="6.5" style="67" customWidth="1"/>
    <col min="4869" max="4869" width="5.875" style="67" customWidth="1"/>
    <col min="4870" max="4871" width="5.75" style="67" customWidth="1"/>
    <col min="4872" max="4872" width="5" style="67" customWidth="1"/>
    <col min="4873" max="4873" width="5.625" style="67" customWidth="1"/>
    <col min="4874" max="4874" width="5.5" style="67" customWidth="1"/>
    <col min="4875" max="4875" width="5.875" style="67" customWidth="1"/>
    <col min="4876" max="4876" width="5.5" style="67" customWidth="1"/>
    <col min="4877" max="4877" width="5.625" style="67" customWidth="1"/>
    <col min="4878" max="4878" width="6.875" style="67" customWidth="1"/>
    <col min="4879" max="4880" width="6.5" style="67" customWidth="1"/>
    <col min="4881" max="4881" width="6.25" style="67" customWidth="1"/>
    <col min="4882" max="4883" width="6.125" style="67" customWidth="1"/>
    <col min="4884" max="4884" width="5.25" style="67" customWidth="1"/>
    <col min="4885" max="4885" width="7.125" style="67" customWidth="1"/>
    <col min="4886" max="4886" width="7.75" style="67" customWidth="1"/>
    <col min="4887" max="4887" width="5.875" style="67" customWidth="1"/>
    <col min="4888" max="4888" width="6.25" style="67" customWidth="1"/>
    <col min="4889" max="4889" width="8" style="67" customWidth="1"/>
    <col min="4890" max="4890" width="6.25" style="67" customWidth="1"/>
    <col min="4891" max="4891" width="7" style="67" customWidth="1"/>
    <col min="4892" max="5120" width="9" style="67"/>
    <col min="5121" max="5121" width="3.125" style="67" customWidth="1"/>
    <col min="5122" max="5122" width="14" style="67" customWidth="1"/>
    <col min="5123" max="5123" width="8.375" style="67" customWidth="1"/>
    <col min="5124" max="5124" width="6.5" style="67" customWidth="1"/>
    <col min="5125" max="5125" width="5.875" style="67" customWidth="1"/>
    <col min="5126" max="5127" width="5.75" style="67" customWidth="1"/>
    <col min="5128" max="5128" width="5" style="67" customWidth="1"/>
    <col min="5129" max="5129" width="5.625" style="67" customWidth="1"/>
    <col min="5130" max="5130" width="5.5" style="67" customWidth="1"/>
    <col min="5131" max="5131" width="5.875" style="67" customWidth="1"/>
    <col min="5132" max="5132" width="5.5" style="67" customWidth="1"/>
    <col min="5133" max="5133" width="5.625" style="67" customWidth="1"/>
    <col min="5134" max="5134" width="6.875" style="67" customWidth="1"/>
    <col min="5135" max="5136" width="6.5" style="67" customWidth="1"/>
    <col min="5137" max="5137" width="6.25" style="67" customWidth="1"/>
    <col min="5138" max="5139" width="6.125" style="67" customWidth="1"/>
    <col min="5140" max="5140" width="5.25" style="67" customWidth="1"/>
    <col min="5141" max="5141" width="7.125" style="67" customWidth="1"/>
    <col min="5142" max="5142" width="7.75" style="67" customWidth="1"/>
    <col min="5143" max="5143" width="5.875" style="67" customWidth="1"/>
    <col min="5144" max="5144" width="6.25" style="67" customWidth="1"/>
    <col min="5145" max="5145" width="8" style="67" customWidth="1"/>
    <col min="5146" max="5146" width="6.25" style="67" customWidth="1"/>
    <col min="5147" max="5147" width="7" style="67" customWidth="1"/>
    <col min="5148" max="5376" width="9" style="67"/>
    <col min="5377" max="5377" width="3.125" style="67" customWidth="1"/>
    <col min="5378" max="5378" width="14" style="67" customWidth="1"/>
    <col min="5379" max="5379" width="8.375" style="67" customWidth="1"/>
    <col min="5380" max="5380" width="6.5" style="67" customWidth="1"/>
    <col min="5381" max="5381" width="5.875" style="67" customWidth="1"/>
    <col min="5382" max="5383" width="5.75" style="67" customWidth="1"/>
    <col min="5384" max="5384" width="5" style="67" customWidth="1"/>
    <col min="5385" max="5385" width="5.625" style="67" customWidth="1"/>
    <col min="5386" max="5386" width="5.5" style="67" customWidth="1"/>
    <col min="5387" max="5387" width="5.875" style="67" customWidth="1"/>
    <col min="5388" max="5388" width="5.5" style="67" customWidth="1"/>
    <col min="5389" max="5389" width="5.625" style="67" customWidth="1"/>
    <col min="5390" max="5390" width="6.875" style="67" customWidth="1"/>
    <col min="5391" max="5392" width="6.5" style="67" customWidth="1"/>
    <col min="5393" max="5393" width="6.25" style="67" customWidth="1"/>
    <col min="5394" max="5395" width="6.125" style="67" customWidth="1"/>
    <col min="5396" max="5396" width="5.25" style="67" customWidth="1"/>
    <col min="5397" max="5397" width="7.125" style="67" customWidth="1"/>
    <col min="5398" max="5398" width="7.75" style="67" customWidth="1"/>
    <col min="5399" max="5399" width="5.875" style="67" customWidth="1"/>
    <col min="5400" max="5400" width="6.25" style="67" customWidth="1"/>
    <col min="5401" max="5401" width="8" style="67" customWidth="1"/>
    <col min="5402" max="5402" width="6.25" style="67" customWidth="1"/>
    <col min="5403" max="5403" width="7" style="67" customWidth="1"/>
    <col min="5404" max="5632" width="9" style="67"/>
    <col min="5633" max="5633" width="3.125" style="67" customWidth="1"/>
    <col min="5634" max="5634" width="14" style="67" customWidth="1"/>
    <col min="5635" max="5635" width="8.375" style="67" customWidth="1"/>
    <col min="5636" max="5636" width="6.5" style="67" customWidth="1"/>
    <col min="5637" max="5637" width="5.875" style="67" customWidth="1"/>
    <col min="5638" max="5639" width="5.75" style="67" customWidth="1"/>
    <col min="5640" max="5640" width="5" style="67" customWidth="1"/>
    <col min="5641" max="5641" width="5.625" style="67" customWidth="1"/>
    <col min="5642" max="5642" width="5.5" style="67" customWidth="1"/>
    <col min="5643" max="5643" width="5.875" style="67" customWidth="1"/>
    <col min="5644" max="5644" width="5.5" style="67" customWidth="1"/>
    <col min="5645" max="5645" width="5.625" style="67" customWidth="1"/>
    <col min="5646" max="5646" width="6.875" style="67" customWidth="1"/>
    <col min="5647" max="5648" width="6.5" style="67" customWidth="1"/>
    <col min="5649" max="5649" width="6.25" style="67" customWidth="1"/>
    <col min="5650" max="5651" width="6.125" style="67" customWidth="1"/>
    <col min="5652" max="5652" width="5.25" style="67" customWidth="1"/>
    <col min="5653" max="5653" width="7.125" style="67" customWidth="1"/>
    <col min="5654" max="5654" width="7.75" style="67" customWidth="1"/>
    <col min="5655" max="5655" width="5.875" style="67" customWidth="1"/>
    <col min="5656" max="5656" width="6.25" style="67" customWidth="1"/>
    <col min="5657" max="5657" width="8" style="67" customWidth="1"/>
    <col min="5658" max="5658" width="6.25" style="67" customWidth="1"/>
    <col min="5659" max="5659" width="7" style="67" customWidth="1"/>
    <col min="5660" max="5888" width="9" style="67"/>
    <col min="5889" max="5889" width="3.125" style="67" customWidth="1"/>
    <col min="5890" max="5890" width="14" style="67" customWidth="1"/>
    <col min="5891" max="5891" width="8.375" style="67" customWidth="1"/>
    <col min="5892" max="5892" width="6.5" style="67" customWidth="1"/>
    <col min="5893" max="5893" width="5.875" style="67" customWidth="1"/>
    <col min="5894" max="5895" width="5.75" style="67" customWidth="1"/>
    <col min="5896" max="5896" width="5" style="67" customWidth="1"/>
    <col min="5897" max="5897" width="5.625" style="67" customWidth="1"/>
    <col min="5898" max="5898" width="5.5" style="67" customWidth="1"/>
    <col min="5899" max="5899" width="5.875" style="67" customWidth="1"/>
    <col min="5900" max="5900" width="5.5" style="67" customWidth="1"/>
    <col min="5901" max="5901" width="5.625" style="67" customWidth="1"/>
    <col min="5902" max="5902" width="6.875" style="67" customWidth="1"/>
    <col min="5903" max="5904" width="6.5" style="67" customWidth="1"/>
    <col min="5905" max="5905" width="6.25" style="67" customWidth="1"/>
    <col min="5906" max="5907" width="6.125" style="67" customWidth="1"/>
    <col min="5908" max="5908" width="5.25" style="67" customWidth="1"/>
    <col min="5909" max="5909" width="7.125" style="67" customWidth="1"/>
    <col min="5910" max="5910" width="7.75" style="67" customWidth="1"/>
    <col min="5911" max="5911" width="5.875" style="67" customWidth="1"/>
    <col min="5912" max="5912" width="6.25" style="67" customWidth="1"/>
    <col min="5913" max="5913" width="8" style="67" customWidth="1"/>
    <col min="5914" max="5914" width="6.25" style="67" customWidth="1"/>
    <col min="5915" max="5915" width="7" style="67" customWidth="1"/>
    <col min="5916" max="6144" width="9" style="67"/>
    <col min="6145" max="6145" width="3.125" style="67" customWidth="1"/>
    <col min="6146" max="6146" width="14" style="67" customWidth="1"/>
    <col min="6147" max="6147" width="8.375" style="67" customWidth="1"/>
    <col min="6148" max="6148" width="6.5" style="67" customWidth="1"/>
    <col min="6149" max="6149" width="5.875" style="67" customWidth="1"/>
    <col min="6150" max="6151" width="5.75" style="67" customWidth="1"/>
    <col min="6152" max="6152" width="5" style="67" customWidth="1"/>
    <col min="6153" max="6153" width="5.625" style="67" customWidth="1"/>
    <col min="6154" max="6154" width="5.5" style="67" customWidth="1"/>
    <col min="6155" max="6155" width="5.875" style="67" customWidth="1"/>
    <col min="6156" max="6156" width="5.5" style="67" customWidth="1"/>
    <col min="6157" max="6157" width="5.625" style="67" customWidth="1"/>
    <col min="6158" max="6158" width="6.875" style="67" customWidth="1"/>
    <col min="6159" max="6160" width="6.5" style="67" customWidth="1"/>
    <col min="6161" max="6161" width="6.25" style="67" customWidth="1"/>
    <col min="6162" max="6163" width="6.125" style="67" customWidth="1"/>
    <col min="6164" max="6164" width="5.25" style="67" customWidth="1"/>
    <col min="6165" max="6165" width="7.125" style="67" customWidth="1"/>
    <col min="6166" max="6166" width="7.75" style="67" customWidth="1"/>
    <col min="6167" max="6167" width="5.875" style="67" customWidth="1"/>
    <col min="6168" max="6168" width="6.25" style="67" customWidth="1"/>
    <col min="6169" max="6169" width="8" style="67" customWidth="1"/>
    <col min="6170" max="6170" width="6.25" style="67" customWidth="1"/>
    <col min="6171" max="6171" width="7" style="67" customWidth="1"/>
    <col min="6172" max="6400" width="9" style="67"/>
    <col min="6401" max="6401" width="3.125" style="67" customWidth="1"/>
    <col min="6402" max="6402" width="14" style="67" customWidth="1"/>
    <col min="6403" max="6403" width="8.375" style="67" customWidth="1"/>
    <col min="6404" max="6404" width="6.5" style="67" customWidth="1"/>
    <col min="6405" max="6405" width="5.875" style="67" customWidth="1"/>
    <col min="6406" max="6407" width="5.75" style="67" customWidth="1"/>
    <col min="6408" max="6408" width="5" style="67" customWidth="1"/>
    <col min="6409" max="6409" width="5.625" style="67" customWidth="1"/>
    <col min="6410" max="6410" width="5.5" style="67" customWidth="1"/>
    <col min="6411" max="6411" width="5.875" style="67" customWidth="1"/>
    <col min="6412" max="6412" width="5.5" style="67" customWidth="1"/>
    <col min="6413" max="6413" width="5.625" style="67" customWidth="1"/>
    <col min="6414" max="6414" width="6.875" style="67" customWidth="1"/>
    <col min="6415" max="6416" width="6.5" style="67" customWidth="1"/>
    <col min="6417" max="6417" width="6.25" style="67" customWidth="1"/>
    <col min="6418" max="6419" width="6.125" style="67" customWidth="1"/>
    <col min="6420" max="6420" width="5.25" style="67" customWidth="1"/>
    <col min="6421" max="6421" width="7.125" style="67" customWidth="1"/>
    <col min="6422" max="6422" width="7.75" style="67" customWidth="1"/>
    <col min="6423" max="6423" width="5.875" style="67" customWidth="1"/>
    <col min="6424" max="6424" width="6.25" style="67" customWidth="1"/>
    <col min="6425" max="6425" width="8" style="67" customWidth="1"/>
    <col min="6426" max="6426" width="6.25" style="67" customWidth="1"/>
    <col min="6427" max="6427" width="7" style="67" customWidth="1"/>
    <col min="6428" max="6656" width="9" style="67"/>
    <col min="6657" max="6657" width="3.125" style="67" customWidth="1"/>
    <col min="6658" max="6658" width="14" style="67" customWidth="1"/>
    <col min="6659" max="6659" width="8.375" style="67" customWidth="1"/>
    <col min="6660" max="6660" width="6.5" style="67" customWidth="1"/>
    <col min="6661" max="6661" width="5.875" style="67" customWidth="1"/>
    <col min="6662" max="6663" width="5.75" style="67" customWidth="1"/>
    <col min="6664" max="6664" width="5" style="67" customWidth="1"/>
    <col min="6665" max="6665" width="5.625" style="67" customWidth="1"/>
    <col min="6666" max="6666" width="5.5" style="67" customWidth="1"/>
    <col min="6667" max="6667" width="5.875" style="67" customWidth="1"/>
    <col min="6668" max="6668" width="5.5" style="67" customWidth="1"/>
    <col min="6669" max="6669" width="5.625" style="67" customWidth="1"/>
    <col min="6670" max="6670" width="6.875" style="67" customWidth="1"/>
    <col min="6671" max="6672" width="6.5" style="67" customWidth="1"/>
    <col min="6673" max="6673" width="6.25" style="67" customWidth="1"/>
    <col min="6674" max="6675" width="6.125" style="67" customWidth="1"/>
    <col min="6676" max="6676" width="5.25" style="67" customWidth="1"/>
    <col min="6677" max="6677" width="7.125" style="67" customWidth="1"/>
    <col min="6678" max="6678" width="7.75" style="67" customWidth="1"/>
    <col min="6679" max="6679" width="5.875" style="67" customWidth="1"/>
    <col min="6680" max="6680" width="6.25" style="67" customWidth="1"/>
    <col min="6681" max="6681" width="8" style="67" customWidth="1"/>
    <col min="6682" max="6682" width="6.25" style="67" customWidth="1"/>
    <col min="6683" max="6683" width="7" style="67" customWidth="1"/>
    <col min="6684" max="6912" width="9" style="67"/>
    <col min="6913" max="6913" width="3.125" style="67" customWidth="1"/>
    <col min="6914" max="6914" width="14" style="67" customWidth="1"/>
    <col min="6915" max="6915" width="8.375" style="67" customWidth="1"/>
    <col min="6916" max="6916" width="6.5" style="67" customWidth="1"/>
    <col min="6917" max="6917" width="5.875" style="67" customWidth="1"/>
    <col min="6918" max="6919" width="5.75" style="67" customWidth="1"/>
    <col min="6920" max="6920" width="5" style="67" customWidth="1"/>
    <col min="6921" max="6921" width="5.625" style="67" customWidth="1"/>
    <col min="6922" max="6922" width="5.5" style="67" customWidth="1"/>
    <col min="6923" max="6923" width="5.875" style="67" customWidth="1"/>
    <col min="6924" max="6924" width="5.5" style="67" customWidth="1"/>
    <col min="6925" max="6925" width="5.625" style="67" customWidth="1"/>
    <col min="6926" max="6926" width="6.875" style="67" customWidth="1"/>
    <col min="6927" max="6928" width="6.5" style="67" customWidth="1"/>
    <col min="6929" max="6929" width="6.25" style="67" customWidth="1"/>
    <col min="6930" max="6931" width="6.125" style="67" customWidth="1"/>
    <col min="6932" max="6932" width="5.25" style="67" customWidth="1"/>
    <col min="6933" max="6933" width="7.125" style="67" customWidth="1"/>
    <col min="6934" max="6934" width="7.75" style="67" customWidth="1"/>
    <col min="6935" max="6935" width="5.875" style="67" customWidth="1"/>
    <col min="6936" max="6936" width="6.25" style="67" customWidth="1"/>
    <col min="6937" max="6937" width="8" style="67" customWidth="1"/>
    <col min="6938" max="6938" width="6.25" style="67" customWidth="1"/>
    <col min="6939" max="6939" width="7" style="67" customWidth="1"/>
    <col min="6940" max="7168" width="9" style="67"/>
    <col min="7169" max="7169" width="3.125" style="67" customWidth="1"/>
    <col min="7170" max="7170" width="14" style="67" customWidth="1"/>
    <col min="7171" max="7171" width="8.375" style="67" customWidth="1"/>
    <col min="7172" max="7172" width="6.5" style="67" customWidth="1"/>
    <col min="7173" max="7173" width="5.875" style="67" customWidth="1"/>
    <col min="7174" max="7175" width="5.75" style="67" customWidth="1"/>
    <col min="7176" max="7176" width="5" style="67" customWidth="1"/>
    <col min="7177" max="7177" width="5.625" style="67" customWidth="1"/>
    <col min="7178" max="7178" width="5.5" style="67" customWidth="1"/>
    <col min="7179" max="7179" width="5.875" style="67" customWidth="1"/>
    <col min="7180" max="7180" width="5.5" style="67" customWidth="1"/>
    <col min="7181" max="7181" width="5.625" style="67" customWidth="1"/>
    <col min="7182" max="7182" width="6.875" style="67" customWidth="1"/>
    <col min="7183" max="7184" width="6.5" style="67" customWidth="1"/>
    <col min="7185" max="7185" width="6.25" style="67" customWidth="1"/>
    <col min="7186" max="7187" width="6.125" style="67" customWidth="1"/>
    <col min="7188" max="7188" width="5.25" style="67" customWidth="1"/>
    <col min="7189" max="7189" width="7.125" style="67" customWidth="1"/>
    <col min="7190" max="7190" width="7.75" style="67" customWidth="1"/>
    <col min="7191" max="7191" width="5.875" style="67" customWidth="1"/>
    <col min="7192" max="7192" width="6.25" style="67" customWidth="1"/>
    <col min="7193" max="7193" width="8" style="67" customWidth="1"/>
    <col min="7194" max="7194" width="6.25" style="67" customWidth="1"/>
    <col min="7195" max="7195" width="7" style="67" customWidth="1"/>
    <col min="7196" max="7424" width="9" style="67"/>
    <col min="7425" max="7425" width="3.125" style="67" customWidth="1"/>
    <col min="7426" max="7426" width="14" style="67" customWidth="1"/>
    <col min="7427" max="7427" width="8.375" style="67" customWidth="1"/>
    <col min="7428" max="7428" width="6.5" style="67" customWidth="1"/>
    <col min="7429" max="7429" width="5.875" style="67" customWidth="1"/>
    <col min="7430" max="7431" width="5.75" style="67" customWidth="1"/>
    <col min="7432" max="7432" width="5" style="67" customWidth="1"/>
    <col min="7433" max="7433" width="5.625" style="67" customWidth="1"/>
    <col min="7434" max="7434" width="5.5" style="67" customWidth="1"/>
    <col min="7435" max="7435" width="5.875" style="67" customWidth="1"/>
    <col min="7436" max="7436" width="5.5" style="67" customWidth="1"/>
    <col min="7437" max="7437" width="5.625" style="67" customWidth="1"/>
    <col min="7438" max="7438" width="6.875" style="67" customWidth="1"/>
    <col min="7439" max="7440" width="6.5" style="67" customWidth="1"/>
    <col min="7441" max="7441" width="6.25" style="67" customWidth="1"/>
    <col min="7442" max="7443" width="6.125" style="67" customWidth="1"/>
    <col min="7444" max="7444" width="5.25" style="67" customWidth="1"/>
    <col min="7445" max="7445" width="7.125" style="67" customWidth="1"/>
    <col min="7446" max="7446" width="7.75" style="67" customWidth="1"/>
    <col min="7447" max="7447" width="5.875" style="67" customWidth="1"/>
    <col min="7448" max="7448" width="6.25" style="67" customWidth="1"/>
    <col min="7449" max="7449" width="8" style="67" customWidth="1"/>
    <col min="7450" max="7450" width="6.25" style="67" customWidth="1"/>
    <col min="7451" max="7451" width="7" style="67" customWidth="1"/>
    <col min="7452" max="7680" width="9" style="67"/>
    <col min="7681" max="7681" width="3.125" style="67" customWidth="1"/>
    <col min="7682" max="7682" width="14" style="67" customWidth="1"/>
    <col min="7683" max="7683" width="8.375" style="67" customWidth="1"/>
    <col min="7684" max="7684" width="6.5" style="67" customWidth="1"/>
    <col min="7685" max="7685" width="5.875" style="67" customWidth="1"/>
    <col min="7686" max="7687" width="5.75" style="67" customWidth="1"/>
    <col min="7688" max="7688" width="5" style="67" customWidth="1"/>
    <col min="7689" max="7689" width="5.625" style="67" customWidth="1"/>
    <col min="7690" max="7690" width="5.5" style="67" customWidth="1"/>
    <col min="7691" max="7691" width="5.875" style="67" customWidth="1"/>
    <col min="7692" max="7692" width="5.5" style="67" customWidth="1"/>
    <col min="7693" max="7693" width="5.625" style="67" customWidth="1"/>
    <col min="7694" max="7694" width="6.875" style="67" customWidth="1"/>
    <col min="7695" max="7696" width="6.5" style="67" customWidth="1"/>
    <col min="7697" max="7697" width="6.25" style="67" customWidth="1"/>
    <col min="7698" max="7699" width="6.125" style="67" customWidth="1"/>
    <col min="7700" max="7700" width="5.25" style="67" customWidth="1"/>
    <col min="7701" max="7701" width="7.125" style="67" customWidth="1"/>
    <col min="7702" max="7702" width="7.75" style="67" customWidth="1"/>
    <col min="7703" max="7703" width="5.875" style="67" customWidth="1"/>
    <col min="7704" max="7704" width="6.25" style="67" customWidth="1"/>
    <col min="7705" max="7705" width="8" style="67" customWidth="1"/>
    <col min="7706" max="7706" width="6.25" style="67" customWidth="1"/>
    <col min="7707" max="7707" width="7" style="67" customWidth="1"/>
    <col min="7708" max="7936" width="9" style="67"/>
    <col min="7937" max="7937" width="3.125" style="67" customWidth="1"/>
    <col min="7938" max="7938" width="14" style="67" customWidth="1"/>
    <col min="7939" max="7939" width="8.375" style="67" customWidth="1"/>
    <col min="7940" max="7940" width="6.5" style="67" customWidth="1"/>
    <col min="7941" max="7941" width="5.875" style="67" customWidth="1"/>
    <col min="7942" max="7943" width="5.75" style="67" customWidth="1"/>
    <col min="7944" max="7944" width="5" style="67" customWidth="1"/>
    <col min="7945" max="7945" width="5.625" style="67" customWidth="1"/>
    <col min="7946" max="7946" width="5.5" style="67" customWidth="1"/>
    <col min="7947" max="7947" width="5.875" style="67" customWidth="1"/>
    <col min="7948" max="7948" width="5.5" style="67" customWidth="1"/>
    <col min="7949" max="7949" width="5.625" style="67" customWidth="1"/>
    <col min="7950" max="7950" width="6.875" style="67" customWidth="1"/>
    <col min="7951" max="7952" width="6.5" style="67" customWidth="1"/>
    <col min="7953" max="7953" width="6.25" style="67" customWidth="1"/>
    <col min="7954" max="7955" width="6.125" style="67" customWidth="1"/>
    <col min="7956" max="7956" width="5.25" style="67" customWidth="1"/>
    <col min="7957" max="7957" width="7.125" style="67" customWidth="1"/>
    <col min="7958" max="7958" width="7.75" style="67" customWidth="1"/>
    <col min="7959" max="7959" width="5.875" style="67" customWidth="1"/>
    <col min="7960" max="7960" width="6.25" style="67" customWidth="1"/>
    <col min="7961" max="7961" width="8" style="67" customWidth="1"/>
    <col min="7962" max="7962" width="6.25" style="67" customWidth="1"/>
    <col min="7963" max="7963" width="7" style="67" customWidth="1"/>
    <col min="7964" max="8192" width="9" style="67"/>
    <col min="8193" max="8193" width="3.125" style="67" customWidth="1"/>
    <col min="8194" max="8194" width="14" style="67" customWidth="1"/>
    <col min="8195" max="8195" width="8.375" style="67" customWidth="1"/>
    <col min="8196" max="8196" width="6.5" style="67" customWidth="1"/>
    <col min="8197" max="8197" width="5.875" style="67" customWidth="1"/>
    <col min="8198" max="8199" width="5.75" style="67" customWidth="1"/>
    <col min="8200" max="8200" width="5" style="67" customWidth="1"/>
    <col min="8201" max="8201" width="5.625" style="67" customWidth="1"/>
    <col min="8202" max="8202" width="5.5" style="67" customWidth="1"/>
    <col min="8203" max="8203" width="5.875" style="67" customWidth="1"/>
    <col min="8204" max="8204" width="5.5" style="67" customWidth="1"/>
    <col min="8205" max="8205" width="5.625" style="67" customWidth="1"/>
    <col min="8206" max="8206" width="6.875" style="67" customWidth="1"/>
    <col min="8207" max="8208" width="6.5" style="67" customWidth="1"/>
    <col min="8209" max="8209" width="6.25" style="67" customWidth="1"/>
    <col min="8210" max="8211" width="6.125" style="67" customWidth="1"/>
    <col min="8212" max="8212" width="5.25" style="67" customWidth="1"/>
    <col min="8213" max="8213" width="7.125" style="67" customWidth="1"/>
    <col min="8214" max="8214" width="7.75" style="67" customWidth="1"/>
    <col min="8215" max="8215" width="5.875" style="67" customWidth="1"/>
    <col min="8216" max="8216" width="6.25" style="67" customWidth="1"/>
    <col min="8217" max="8217" width="8" style="67" customWidth="1"/>
    <col min="8218" max="8218" width="6.25" style="67" customWidth="1"/>
    <col min="8219" max="8219" width="7" style="67" customWidth="1"/>
    <col min="8220" max="8448" width="9" style="67"/>
    <col min="8449" max="8449" width="3.125" style="67" customWidth="1"/>
    <col min="8450" max="8450" width="14" style="67" customWidth="1"/>
    <col min="8451" max="8451" width="8.375" style="67" customWidth="1"/>
    <col min="8452" max="8452" width="6.5" style="67" customWidth="1"/>
    <col min="8453" max="8453" width="5.875" style="67" customWidth="1"/>
    <col min="8454" max="8455" width="5.75" style="67" customWidth="1"/>
    <col min="8456" max="8456" width="5" style="67" customWidth="1"/>
    <col min="8457" max="8457" width="5.625" style="67" customWidth="1"/>
    <col min="8458" max="8458" width="5.5" style="67" customWidth="1"/>
    <col min="8459" max="8459" width="5.875" style="67" customWidth="1"/>
    <col min="8460" max="8460" width="5.5" style="67" customWidth="1"/>
    <col min="8461" max="8461" width="5.625" style="67" customWidth="1"/>
    <col min="8462" max="8462" width="6.875" style="67" customWidth="1"/>
    <col min="8463" max="8464" width="6.5" style="67" customWidth="1"/>
    <col min="8465" max="8465" width="6.25" style="67" customWidth="1"/>
    <col min="8466" max="8467" width="6.125" style="67" customWidth="1"/>
    <col min="8468" max="8468" width="5.25" style="67" customWidth="1"/>
    <col min="8469" max="8469" width="7.125" style="67" customWidth="1"/>
    <col min="8470" max="8470" width="7.75" style="67" customWidth="1"/>
    <col min="8471" max="8471" width="5.875" style="67" customWidth="1"/>
    <col min="8472" max="8472" width="6.25" style="67" customWidth="1"/>
    <col min="8473" max="8473" width="8" style="67" customWidth="1"/>
    <col min="8474" max="8474" width="6.25" style="67" customWidth="1"/>
    <col min="8475" max="8475" width="7" style="67" customWidth="1"/>
    <col min="8476" max="8704" width="9" style="67"/>
    <col min="8705" max="8705" width="3.125" style="67" customWidth="1"/>
    <col min="8706" max="8706" width="14" style="67" customWidth="1"/>
    <col min="8707" max="8707" width="8.375" style="67" customWidth="1"/>
    <col min="8708" max="8708" width="6.5" style="67" customWidth="1"/>
    <col min="8709" max="8709" width="5.875" style="67" customWidth="1"/>
    <col min="8710" max="8711" width="5.75" style="67" customWidth="1"/>
    <col min="8712" max="8712" width="5" style="67" customWidth="1"/>
    <col min="8713" max="8713" width="5.625" style="67" customWidth="1"/>
    <col min="8714" max="8714" width="5.5" style="67" customWidth="1"/>
    <col min="8715" max="8715" width="5.875" style="67" customWidth="1"/>
    <col min="8716" max="8716" width="5.5" style="67" customWidth="1"/>
    <col min="8717" max="8717" width="5.625" style="67" customWidth="1"/>
    <col min="8718" max="8718" width="6.875" style="67" customWidth="1"/>
    <col min="8719" max="8720" width="6.5" style="67" customWidth="1"/>
    <col min="8721" max="8721" width="6.25" style="67" customWidth="1"/>
    <col min="8722" max="8723" width="6.125" style="67" customWidth="1"/>
    <col min="8724" max="8724" width="5.25" style="67" customWidth="1"/>
    <col min="8725" max="8725" width="7.125" style="67" customWidth="1"/>
    <col min="8726" max="8726" width="7.75" style="67" customWidth="1"/>
    <col min="8727" max="8727" width="5.875" style="67" customWidth="1"/>
    <col min="8728" max="8728" width="6.25" style="67" customWidth="1"/>
    <col min="8729" max="8729" width="8" style="67" customWidth="1"/>
    <col min="8730" max="8730" width="6.25" style="67" customWidth="1"/>
    <col min="8731" max="8731" width="7" style="67" customWidth="1"/>
    <col min="8732" max="8960" width="9" style="67"/>
    <col min="8961" max="8961" width="3.125" style="67" customWidth="1"/>
    <col min="8962" max="8962" width="14" style="67" customWidth="1"/>
    <col min="8963" max="8963" width="8.375" style="67" customWidth="1"/>
    <col min="8964" max="8964" width="6.5" style="67" customWidth="1"/>
    <col min="8965" max="8965" width="5.875" style="67" customWidth="1"/>
    <col min="8966" max="8967" width="5.75" style="67" customWidth="1"/>
    <col min="8968" max="8968" width="5" style="67" customWidth="1"/>
    <col min="8969" max="8969" width="5.625" style="67" customWidth="1"/>
    <col min="8970" max="8970" width="5.5" style="67" customWidth="1"/>
    <col min="8971" max="8971" width="5.875" style="67" customWidth="1"/>
    <col min="8972" max="8972" width="5.5" style="67" customWidth="1"/>
    <col min="8973" max="8973" width="5.625" style="67" customWidth="1"/>
    <col min="8974" max="8974" width="6.875" style="67" customWidth="1"/>
    <col min="8975" max="8976" width="6.5" style="67" customWidth="1"/>
    <col min="8977" max="8977" width="6.25" style="67" customWidth="1"/>
    <col min="8978" max="8979" width="6.125" style="67" customWidth="1"/>
    <col min="8980" max="8980" width="5.25" style="67" customWidth="1"/>
    <col min="8981" max="8981" width="7.125" style="67" customWidth="1"/>
    <col min="8982" max="8982" width="7.75" style="67" customWidth="1"/>
    <col min="8983" max="8983" width="5.875" style="67" customWidth="1"/>
    <col min="8984" max="8984" width="6.25" style="67" customWidth="1"/>
    <col min="8985" max="8985" width="8" style="67" customWidth="1"/>
    <col min="8986" max="8986" width="6.25" style="67" customWidth="1"/>
    <col min="8987" max="8987" width="7" style="67" customWidth="1"/>
    <col min="8988" max="9216" width="9" style="67"/>
    <col min="9217" max="9217" width="3.125" style="67" customWidth="1"/>
    <col min="9218" max="9218" width="14" style="67" customWidth="1"/>
    <col min="9219" max="9219" width="8.375" style="67" customWidth="1"/>
    <col min="9220" max="9220" width="6.5" style="67" customWidth="1"/>
    <col min="9221" max="9221" width="5.875" style="67" customWidth="1"/>
    <col min="9222" max="9223" width="5.75" style="67" customWidth="1"/>
    <col min="9224" max="9224" width="5" style="67" customWidth="1"/>
    <col min="9225" max="9225" width="5.625" style="67" customWidth="1"/>
    <col min="9226" max="9226" width="5.5" style="67" customWidth="1"/>
    <col min="9227" max="9227" width="5.875" style="67" customWidth="1"/>
    <col min="9228" max="9228" width="5.5" style="67" customWidth="1"/>
    <col min="9229" max="9229" width="5.625" style="67" customWidth="1"/>
    <col min="9230" max="9230" width="6.875" style="67" customWidth="1"/>
    <col min="9231" max="9232" width="6.5" style="67" customWidth="1"/>
    <col min="9233" max="9233" width="6.25" style="67" customWidth="1"/>
    <col min="9234" max="9235" width="6.125" style="67" customWidth="1"/>
    <col min="9236" max="9236" width="5.25" style="67" customWidth="1"/>
    <col min="9237" max="9237" width="7.125" style="67" customWidth="1"/>
    <col min="9238" max="9238" width="7.75" style="67" customWidth="1"/>
    <col min="9239" max="9239" width="5.875" style="67" customWidth="1"/>
    <col min="9240" max="9240" width="6.25" style="67" customWidth="1"/>
    <col min="9241" max="9241" width="8" style="67" customWidth="1"/>
    <col min="9242" max="9242" width="6.25" style="67" customWidth="1"/>
    <col min="9243" max="9243" width="7" style="67" customWidth="1"/>
    <col min="9244" max="9472" width="9" style="67"/>
    <col min="9473" max="9473" width="3.125" style="67" customWidth="1"/>
    <col min="9474" max="9474" width="14" style="67" customWidth="1"/>
    <col min="9475" max="9475" width="8.375" style="67" customWidth="1"/>
    <col min="9476" max="9476" width="6.5" style="67" customWidth="1"/>
    <col min="9477" max="9477" width="5.875" style="67" customWidth="1"/>
    <col min="9478" max="9479" width="5.75" style="67" customWidth="1"/>
    <col min="9480" max="9480" width="5" style="67" customWidth="1"/>
    <col min="9481" max="9481" width="5.625" style="67" customWidth="1"/>
    <col min="9482" max="9482" width="5.5" style="67" customWidth="1"/>
    <col min="9483" max="9483" width="5.875" style="67" customWidth="1"/>
    <col min="9484" max="9484" width="5.5" style="67" customWidth="1"/>
    <col min="9485" max="9485" width="5.625" style="67" customWidth="1"/>
    <col min="9486" max="9486" width="6.875" style="67" customWidth="1"/>
    <col min="9487" max="9488" width="6.5" style="67" customWidth="1"/>
    <col min="9489" max="9489" width="6.25" style="67" customWidth="1"/>
    <col min="9490" max="9491" width="6.125" style="67" customWidth="1"/>
    <col min="9492" max="9492" width="5.25" style="67" customWidth="1"/>
    <col min="9493" max="9493" width="7.125" style="67" customWidth="1"/>
    <col min="9494" max="9494" width="7.75" style="67" customWidth="1"/>
    <col min="9495" max="9495" width="5.875" style="67" customWidth="1"/>
    <col min="9496" max="9496" width="6.25" style="67" customWidth="1"/>
    <col min="9497" max="9497" width="8" style="67" customWidth="1"/>
    <col min="9498" max="9498" width="6.25" style="67" customWidth="1"/>
    <col min="9499" max="9499" width="7" style="67" customWidth="1"/>
    <col min="9500" max="9728" width="9" style="67"/>
    <col min="9729" max="9729" width="3.125" style="67" customWidth="1"/>
    <col min="9730" max="9730" width="14" style="67" customWidth="1"/>
    <col min="9731" max="9731" width="8.375" style="67" customWidth="1"/>
    <col min="9732" max="9732" width="6.5" style="67" customWidth="1"/>
    <col min="9733" max="9733" width="5.875" style="67" customWidth="1"/>
    <col min="9734" max="9735" width="5.75" style="67" customWidth="1"/>
    <col min="9736" max="9736" width="5" style="67" customWidth="1"/>
    <col min="9737" max="9737" width="5.625" style="67" customWidth="1"/>
    <col min="9738" max="9738" width="5.5" style="67" customWidth="1"/>
    <col min="9739" max="9739" width="5.875" style="67" customWidth="1"/>
    <col min="9740" max="9740" width="5.5" style="67" customWidth="1"/>
    <col min="9741" max="9741" width="5.625" style="67" customWidth="1"/>
    <col min="9742" max="9742" width="6.875" style="67" customWidth="1"/>
    <col min="9743" max="9744" width="6.5" style="67" customWidth="1"/>
    <col min="9745" max="9745" width="6.25" style="67" customWidth="1"/>
    <col min="9746" max="9747" width="6.125" style="67" customWidth="1"/>
    <col min="9748" max="9748" width="5.25" style="67" customWidth="1"/>
    <col min="9749" max="9749" width="7.125" style="67" customWidth="1"/>
    <col min="9750" max="9750" width="7.75" style="67" customWidth="1"/>
    <col min="9751" max="9751" width="5.875" style="67" customWidth="1"/>
    <col min="9752" max="9752" width="6.25" style="67" customWidth="1"/>
    <col min="9753" max="9753" width="8" style="67" customWidth="1"/>
    <col min="9754" max="9754" width="6.25" style="67" customWidth="1"/>
    <col min="9755" max="9755" width="7" style="67" customWidth="1"/>
    <col min="9756" max="9984" width="9" style="67"/>
    <col min="9985" max="9985" width="3.125" style="67" customWidth="1"/>
    <col min="9986" max="9986" width="14" style="67" customWidth="1"/>
    <col min="9987" max="9987" width="8.375" style="67" customWidth="1"/>
    <col min="9988" max="9988" width="6.5" style="67" customWidth="1"/>
    <col min="9989" max="9989" width="5.875" style="67" customWidth="1"/>
    <col min="9990" max="9991" width="5.75" style="67" customWidth="1"/>
    <col min="9992" max="9992" width="5" style="67" customWidth="1"/>
    <col min="9993" max="9993" width="5.625" style="67" customWidth="1"/>
    <col min="9994" max="9994" width="5.5" style="67" customWidth="1"/>
    <col min="9995" max="9995" width="5.875" style="67" customWidth="1"/>
    <col min="9996" max="9996" width="5.5" style="67" customWidth="1"/>
    <col min="9997" max="9997" width="5.625" style="67" customWidth="1"/>
    <col min="9998" max="9998" width="6.875" style="67" customWidth="1"/>
    <col min="9999" max="10000" width="6.5" style="67" customWidth="1"/>
    <col min="10001" max="10001" width="6.25" style="67" customWidth="1"/>
    <col min="10002" max="10003" width="6.125" style="67" customWidth="1"/>
    <col min="10004" max="10004" width="5.25" style="67" customWidth="1"/>
    <col min="10005" max="10005" width="7.125" style="67" customWidth="1"/>
    <col min="10006" max="10006" width="7.75" style="67" customWidth="1"/>
    <col min="10007" max="10007" width="5.875" style="67" customWidth="1"/>
    <col min="10008" max="10008" width="6.25" style="67" customWidth="1"/>
    <col min="10009" max="10009" width="8" style="67" customWidth="1"/>
    <col min="10010" max="10010" width="6.25" style="67" customWidth="1"/>
    <col min="10011" max="10011" width="7" style="67" customWidth="1"/>
    <col min="10012" max="10240" width="9" style="67"/>
    <col min="10241" max="10241" width="3.125" style="67" customWidth="1"/>
    <col min="10242" max="10242" width="14" style="67" customWidth="1"/>
    <col min="10243" max="10243" width="8.375" style="67" customWidth="1"/>
    <col min="10244" max="10244" width="6.5" style="67" customWidth="1"/>
    <col min="10245" max="10245" width="5.875" style="67" customWidth="1"/>
    <col min="10246" max="10247" width="5.75" style="67" customWidth="1"/>
    <col min="10248" max="10248" width="5" style="67" customWidth="1"/>
    <col min="10249" max="10249" width="5.625" style="67" customWidth="1"/>
    <col min="10250" max="10250" width="5.5" style="67" customWidth="1"/>
    <col min="10251" max="10251" width="5.875" style="67" customWidth="1"/>
    <col min="10252" max="10252" width="5.5" style="67" customWidth="1"/>
    <col min="10253" max="10253" width="5.625" style="67" customWidth="1"/>
    <col min="10254" max="10254" width="6.875" style="67" customWidth="1"/>
    <col min="10255" max="10256" width="6.5" style="67" customWidth="1"/>
    <col min="10257" max="10257" width="6.25" style="67" customWidth="1"/>
    <col min="10258" max="10259" width="6.125" style="67" customWidth="1"/>
    <col min="10260" max="10260" width="5.25" style="67" customWidth="1"/>
    <col min="10261" max="10261" width="7.125" style="67" customWidth="1"/>
    <col min="10262" max="10262" width="7.75" style="67" customWidth="1"/>
    <col min="10263" max="10263" width="5.875" style="67" customWidth="1"/>
    <col min="10264" max="10264" width="6.25" style="67" customWidth="1"/>
    <col min="10265" max="10265" width="8" style="67" customWidth="1"/>
    <col min="10266" max="10266" width="6.25" style="67" customWidth="1"/>
    <col min="10267" max="10267" width="7" style="67" customWidth="1"/>
    <col min="10268" max="10496" width="9" style="67"/>
    <col min="10497" max="10497" width="3.125" style="67" customWidth="1"/>
    <col min="10498" max="10498" width="14" style="67" customWidth="1"/>
    <col min="10499" max="10499" width="8.375" style="67" customWidth="1"/>
    <col min="10500" max="10500" width="6.5" style="67" customWidth="1"/>
    <col min="10501" max="10501" width="5.875" style="67" customWidth="1"/>
    <col min="10502" max="10503" width="5.75" style="67" customWidth="1"/>
    <col min="10504" max="10504" width="5" style="67" customWidth="1"/>
    <col min="10505" max="10505" width="5.625" style="67" customWidth="1"/>
    <col min="10506" max="10506" width="5.5" style="67" customWidth="1"/>
    <col min="10507" max="10507" width="5.875" style="67" customWidth="1"/>
    <col min="10508" max="10508" width="5.5" style="67" customWidth="1"/>
    <col min="10509" max="10509" width="5.625" style="67" customWidth="1"/>
    <col min="10510" max="10510" width="6.875" style="67" customWidth="1"/>
    <col min="10511" max="10512" width="6.5" style="67" customWidth="1"/>
    <col min="10513" max="10513" width="6.25" style="67" customWidth="1"/>
    <col min="10514" max="10515" width="6.125" style="67" customWidth="1"/>
    <col min="10516" max="10516" width="5.25" style="67" customWidth="1"/>
    <col min="10517" max="10517" width="7.125" style="67" customWidth="1"/>
    <col min="10518" max="10518" width="7.75" style="67" customWidth="1"/>
    <col min="10519" max="10519" width="5.875" style="67" customWidth="1"/>
    <col min="10520" max="10520" width="6.25" style="67" customWidth="1"/>
    <col min="10521" max="10521" width="8" style="67" customWidth="1"/>
    <col min="10522" max="10522" width="6.25" style="67" customWidth="1"/>
    <col min="10523" max="10523" width="7" style="67" customWidth="1"/>
    <col min="10524" max="10752" width="9" style="67"/>
    <col min="10753" max="10753" width="3.125" style="67" customWidth="1"/>
    <col min="10754" max="10754" width="14" style="67" customWidth="1"/>
    <col min="10755" max="10755" width="8.375" style="67" customWidth="1"/>
    <col min="10756" max="10756" width="6.5" style="67" customWidth="1"/>
    <col min="10757" max="10757" width="5.875" style="67" customWidth="1"/>
    <col min="10758" max="10759" width="5.75" style="67" customWidth="1"/>
    <col min="10760" max="10760" width="5" style="67" customWidth="1"/>
    <col min="10761" max="10761" width="5.625" style="67" customWidth="1"/>
    <col min="10762" max="10762" width="5.5" style="67" customWidth="1"/>
    <col min="10763" max="10763" width="5.875" style="67" customWidth="1"/>
    <col min="10764" max="10764" width="5.5" style="67" customWidth="1"/>
    <col min="10765" max="10765" width="5.625" style="67" customWidth="1"/>
    <col min="10766" max="10766" width="6.875" style="67" customWidth="1"/>
    <col min="10767" max="10768" width="6.5" style="67" customWidth="1"/>
    <col min="10769" max="10769" width="6.25" style="67" customWidth="1"/>
    <col min="10770" max="10771" width="6.125" style="67" customWidth="1"/>
    <col min="10772" max="10772" width="5.25" style="67" customWidth="1"/>
    <col min="10773" max="10773" width="7.125" style="67" customWidth="1"/>
    <col min="10774" max="10774" width="7.75" style="67" customWidth="1"/>
    <col min="10775" max="10775" width="5.875" style="67" customWidth="1"/>
    <col min="10776" max="10776" width="6.25" style="67" customWidth="1"/>
    <col min="10777" max="10777" width="8" style="67" customWidth="1"/>
    <col min="10778" max="10778" width="6.25" style="67" customWidth="1"/>
    <col min="10779" max="10779" width="7" style="67" customWidth="1"/>
    <col min="10780" max="11008" width="9" style="67"/>
    <col min="11009" max="11009" width="3.125" style="67" customWidth="1"/>
    <col min="11010" max="11010" width="14" style="67" customWidth="1"/>
    <col min="11011" max="11011" width="8.375" style="67" customWidth="1"/>
    <col min="11012" max="11012" width="6.5" style="67" customWidth="1"/>
    <col min="11013" max="11013" width="5.875" style="67" customWidth="1"/>
    <col min="11014" max="11015" width="5.75" style="67" customWidth="1"/>
    <col min="11016" max="11016" width="5" style="67" customWidth="1"/>
    <col min="11017" max="11017" width="5.625" style="67" customWidth="1"/>
    <col min="11018" max="11018" width="5.5" style="67" customWidth="1"/>
    <col min="11019" max="11019" width="5.875" style="67" customWidth="1"/>
    <col min="11020" max="11020" width="5.5" style="67" customWidth="1"/>
    <col min="11021" max="11021" width="5.625" style="67" customWidth="1"/>
    <col min="11022" max="11022" width="6.875" style="67" customWidth="1"/>
    <col min="11023" max="11024" width="6.5" style="67" customWidth="1"/>
    <col min="11025" max="11025" width="6.25" style="67" customWidth="1"/>
    <col min="11026" max="11027" width="6.125" style="67" customWidth="1"/>
    <col min="11028" max="11028" width="5.25" style="67" customWidth="1"/>
    <col min="11029" max="11029" width="7.125" style="67" customWidth="1"/>
    <col min="11030" max="11030" width="7.75" style="67" customWidth="1"/>
    <col min="11031" max="11031" width="5.875" style="67" customWidth="1"/>
    <col min="11032" max="11032" width="6.25" style="67" customWidth="1"/>
    <col min="11033" max="11033" width="8" style="67" customWidth="1"/>
    <col min="11034" max="11034" width="6.25" style="67" customWidth="1"/>
    <col min="11035" max="11035" width="7" style="67" customWidth="1"/>
    <col min="11036" max="11264" width="9" style="67"/>
    <col min="11265" max="11265" width="3.125" style="67" customWidth="1"/>
    <col min="11266" max="11266" width="14" style="67" customWidth="1"/>
    <col min="11267" max="11267" width="8.375" style="67" customWidth="1"/>
    <col min="11268" max="11268" width="6.5" style="67" customWidth="1"/>
    <col min="11269" max="11269" width="5.875" style="67" customWidth="1"/>
    <col min="11270" max="11271" width="5.75" style="67" customWidth="1"/>
    <col min="11272" max="11272" width="5" style="67" customWidth="1"/>
    <col min="11273" max="11273" width="5.625" style="67" customWidth="1"/>
    <col min="11274" max="11274" width="5.5" style="67" customWidth="1"/>
    <col min="11275" max="11275" width="5.875" style="67" customWidth="1"/>
    <col min="11276" max="11276" width="5.5" style="67" customWidth="1"/>
    <col min="11277" max="11277" width="5.625" style="67" customWidth="1"/>
    <col min="11278" max="11278" width="6.875" style="67" customWidth="1"/>
    <col min="11279" max="11280" width="6.5" style="67" customWidth="1"/>
    <col min="11281" max="11281" width="6.25" style="67" customWidth="1"/>
    <col min="11282" max="11283" width="6.125" style="67" customWidth="1"/>
    <col min="11284" max="11284" width="5.25" style="67" customWidth="1"/>
    <col min="11285" max="11285" width="7.125" style="67" customWidth="1"/>
    <col min="11286" max="11286" width="7.75" style="67" customWidth="1"/>
    <col min="11287" max="11287" width="5.875" style="67" customWidth="1"/>
    <col min="11288" max="11288" width="6.25" style="67" customWidth="1"/>
    <col min="11289" max="11289" width="8" style="67" customWidth="1"/>
    <col min="11290" max="11290" width="6.25" style="67" customWidth="1"/>
    <col min="11291" max="11291" width="7" style="67" customWidth="1"/>
    <col min="11292" max="11520" width="9" style="67"/>
    <col min="11521" max="11521" width="3.125" style="67" customWidth="1"/>
    <col min="11522" max="11522" width="14" style="67" customWidth="1"/>
    <col min="11523" max="11523" width="8.375" style="67" customWidth="1"/>
    <col min="11524" max="11524" width="6.5" style="67" customWidth="1"/>
    <col min="11525" max="11525" width="5.875" style="67" customWidth="1"/>
    <col min="11526" max="11527" width="5.75" style="67" customWidth="1"/>
    <col min="11528" max="11528" width="5" style="67" customWidth="1"/>
    <col min="11529" max="11529" width="5.625" style="67" customWidth="1"/>
    <col min="11530" max="11530" width="5.5" style="67" customWidth="1"/>
    <col min="11531" max="11531" width="5.875" style="67" customWidth="1"/>
    <col min="11532" max="11532" width="5.5" style="67" customWidth="1"/>
    <col min="11533" max="11533" width="5.625" style="67" customWidth="1"/>
    <col min="11534" max="11534" width="6.875" style="67" customWidth="1"/>
    <col min="11535" max="11536" width="6.5" style="67" customWidth="1"/>
    <col min="11537" max="11537" width="6.25" style="67" customWidth="1"/>
    <col min="11538" max="11539" width="6.125" style="67" customWidth="1"/>
    <col min="11540" max="11540" width="5.25" style="67" customWidth="1"/>
    <col min="11541" max="11541" width="7.125" style="67" customWidth="1"/>
    <col min="11542" max="11542" width="7.75" style="67" customWidth="1"/>
    <col min="11543" max="11543" width="5.875" style="67" customWidth="1"/>
    <col min="11544" max="11544" width="6.25" style="67" customWidth="1"/>
    <col min="11545" max="11545" width="8" style="67" customWidth="1"/>
    <col min="11546" max="11546" width="6.25" style="67" customWidth="1"/>
    <col min="11547" max="11547" width="7" style="67" customWidth="1"/>
    <col min="11548" max="11776" width="9" style="67"/>
    <col min="11777" max="11777" width="3.125" style="67" customWidth="1"/>
    <col min="11778" max="11778" width="14" style="67" customWidth="1"/>
    <col min="11779" max="11779" width="8.375" style="67" customWidth="1"/>
    <col min="11780" max="11780" width="6.5" style="67" customWidth="1"/>
    <col min="11781" max="11781" width="5.875" style="67" customWidth="1"/>
    <col min="11782" max="11783" width="5.75" style="67" customWidth="1"/>
    <col min="11784" max="11784" width="5" style="67" customWidth="1"/>
    <col min="11785" max="11785" width="5.625" style="67" customWidth="1"/>
    <col min="11786" max="11786" width="5.5" style="67" customWidth="1"/>
    <col min="11787" max="11787" width="5.875" style="67" customWidth="1"/>
    <col min="11788" max="11788" width="5.5" style="67" customWidth="1"/>
    <col min="11789" max="11789" width="5.625" style="67" customWidth="1"/>
    <col min="11790" max="11790" width="6.875" style="67" customWidth="1"/>
    <col min="11791" max="11792" width="6.5" style="67" customWidth="1"/>
    <col min="11793" max="11793" width="6.25" style="67" customWidth="1"/>
    <col min="11794" max="11795" width="6.125" style="67" customWidth="1"/>
    <col min="11796" max="11796" width="5.25" style="67" customWidth="1"/>
    <col min="11797" max="11797" width="7.125" style="67" customWidth="1"/>
    <col min="11798" max="11798" width="7.75" style="67" customWidth="1"/>
    <col min="11799" max="11799" width="5.875" style="67" customWidth="1"/>
    <col min="11800" max="11800" width="6.25" style="67" customWidth="1"/>
    <col min="11801" max="11801" width="8" style="67" customWidth="1"/>
    <col min="11802" max="11802" width="6.25" style="67" customWidth="1"/>
    <col min="11803" max="11803" width="7" style="67" customWidth="1"/>
    <col min="11804" max="12032" width="9" style="67"/>
    <col min="12033" max="12033" width="3.125" style="67" customWidth="1"/>
    <col min="12034" max="12034" width="14" style="67" customWidth="1"/>
    <col min="12035" max="12035" width="8.375" style="67" customWidth="1"/>
    <col min="12036" max="12036" width="6.5" style="67" customWidth="1"/>
    <col min="12037" max="12037" width="5.875" style="67" customWidth="1"/>
    <col min="12038" max="12039" width="5.75" style="67" customWidth="1"/>
    <col min="12040" max="12040" width="5" style="67" customWidth="1"/>
    <col min="12041" max="12041" width="5.625" style="67" customWidth="1"/>
    <col min="12042" max="12042" width="5.5" style="67" customWidth="1"/>
    <col min="12043" max="12043" width="5.875" style="67" customWidth="1"/>
    <col min="12044" max="12044" width="5.5" style="67" customWidth="1"/>
    <col min="12045" max="12045" width="5.625" style="67" customWidth="1"/>
    <col min="12046" max="12046" width="6.875" style="67" customWidth="1"/>
    <col min="12047" max="12048" width="6.5" style="67" customWidth="1"/>
    <col min="12049" max="12049" width="6.25" style="67" customWidth="1"/>
    <col min="12050" max="12051" width="6.125" style="67" customWidth="1"/>
    <col min="12052" max="12052" width="5.25" style="67" customWidth="1"/>
    <col min="12053" max="12053" width="7.125" style="67" customWidth="1"/>
    <col min="12054" max="12054" width="7.75" style="67" customWidth="1"/>
    <col min="12055" max="12055" width="5.875" style="67" customWidth="1"/>
    <col min="12056" max="12056" width="6.25" style="67" customWidth="1"/>
    <col min="12057" max="12057" width="8" style="67" customWidth="1"/>
    <col min="12058" max="12058" width="6.25" style="67" customWidth="1"/>
    <col min="12059" max="12059" width="7" style="67" customWidth="1"/>
    <col min="12060" max="12288" width="9" style="67"/>
    <col min="12289" max="12289" width="3.125" style="67" customWidth="1"/>
    <col min="12290" max="12290" width="14" style="67" customWidth="1"/>
    <col min="12291" max="12291" width="8.375" style="67" customWidth="1"/>
    <col min="12292" max="12292" width="6.5" style="67" customWidth="1"/>
    <col min="12293" max="12293" width="5.875" style="67" customWidth="1"/>
    <col min="12294" max="12295" width="5.75" style="67" customWidth="1"/>
    <col min="12296" max="12296" width="5" style="67" customWidth="1"/>
    <col min="12297" max="12297" width="5.625" style="67" customWidth="1"/>
    <col min="12298" max="12298" width="5.5" style="67" customWidth="1"/>
    <col min="12299" max="12299" width="5.875" style="67" customWidth="1"/>
    <col min="12300" max="12300" width="5.5" style="67" customWidth="1"/>
    <col min="12301" max="12301" width="5.625" style="67" customWidth="1"/>
    <col min="12302" max="12302" width="6.875" style="67" customWidth="1"/>
    <col min="12303" max="12304" width="6.5" style="67" customWidth="1"/>
    <col min="12305" max="12305" width="6.25" style="67" customWidth="1"/>
    <col min="12306" max="12307" width="6.125" style="67" customWidth="1"/>
    <col min="12308" max="12308" width="5.25" style="67" customWidth="1"/>
    <col min="12309" max="12309" width="7.125" style="67" customWidth="1"/>
    <col min="12310" max="12310" width="7.75" style="67" customWidth="1"/>
    <col min="12311" max="12311" width="5.875" style="67" customWidth="1"/>
    <col min="12312" max="12312" width="6.25" style="67" customWidth="1"/>
    <col min="12313" max="12313" width="8" style="67" customWidth="1"/>
    <col min="12314" max="12314" width="6.25" style="67" customWidth="1"/>
    <col min="12315" max="12315" width="7" style="67" customWidth="1"/>
    <col min="12316" max="12544" width="9" style="67"/>
    <col min="12545" max="12545" width="3.125" style="67" customWidth="1"/>
    <col min="12546" max="12546" width="14" style="67" customWidth="1"/>
    <col min="12547" max="12547" width="8.375" style="67" customWidth="1"/>
    <col min="12548" max="12548" width="6.5" style="67" customWidth="1"/>
    <col min="12549" max="12549" width="5.875" style="67" customWidth="1"/>
    <col min="12550" max="12551" width="5.75" style="67" customWidth="1"/>
    <col min="12552" max="12552" width="5" style="67" customWidth="1"/>
    <col min="12553" max="12553" width="5.625" style="67" customWidth="1"/>
    <col min="12554" max="12554" width="5.5" style="67" customWidth="1"/>
    <col min="12555" max="12555" width="5.875" style="67" customWidth="1"/>
    <col min="12556" max="12556" width="5.5" style="67" customWidth="1"/>
    <col min="12557" max="12557" width="5.625" style="67" customWidth="1"/>
    <col min="12558" max="12558" width="6.875" style="67" customWidth="1"/>
    <col min="12559" max="12560" width="6.5" style="67" customWidth="1"/>
    <col min="12561" max="12561" width="6.25" style="67" customWidth="1"/>
    <col min="12562" max="12563" width="6.125" style="67" customWidth="1"/>
    <col min="12564" max="12564" width="5.25" style="67" customWidth="1"/>
    <col min="12565" max="12565" width="7.125" style="67" customWidth="1"/>
    <col min="12566" max="12566" width="7.75" style="67" customWidth="1"/>
    <col min="12567" max="12567" width="5.875" style="67" customWidth="1"/>
    <col min="12568" max="12568" width="6.25" style="67" customWidth="1"/>
    <col min="12569" max="12569" width="8" style="67" customWidth="1"/>
    <col min="12570" max="12570" width="6.25" style="67" customWidth="1"/>
    <col min="12571" max="12571" width="7" style="67" customWidth="1"/>
    <col min="12572" max="12800" width="9" style="67"/>
    <col min="12801" max="12801" width="3.125" style="67" customWidth="1"/>
    <col min="12802" max="12802" width="14" style="67" customWidth="1"/>
    <col min="12803" max="12803" width="8.375" style="67" customWidth="1"/>
    <col min="12804" max="12804" width="6.5" style="67" customWidth="1"/>
    <col min="12805" max="12805" width="5.875" style="67" customWidth="1"/>
    <col min="12806" max="12807" width="5.75" style="67" customWidth="1"/>
    <col min="12808" max="12808" width="5" style="67" customWidth="1"/>
    <col min="12809" max="12809" width="5.625" style="67" customWidth="1"/>
    <col min="12810" max="12810" width="5.5" style="67" customWidth="1"/>
    <col min="12811" max="12811" width="5.875" style="67" customWidth="1"/>
    <col min="12812" max="12812" width="5.5" style="67" customWidth="1"/>
    <col min="12813" max="12813" width="5.625" style="67" customWidth="1"/>
    <col min="12814" max="12814" width="6.875" style="67" customWidth="1"/>
    <col min="12815" max="12816" width="6.5" style="67" customWidth="1"/>
    <col min="12817" max="12817" width="6.25" style="67" customWidth="1"/>
    <col min="12818" max="12819" width="6.125" style="67" customWidth="1"/>
    <col min="12820" max="12820" width="5.25" style="67" customWidth="1"/>
    <col min="12821" max="12821" width="7.125" style="67" customWidth="1"/>
    <col min="12822" max="12822" width="7.75" style="67" customWidth="1"/>
    <col min="12823" max="12823" width="5.875" style="67" customWidth="1"/>
    <col min="12824" max="12824" width="6.25" style="67" customWidth="1"/>
    <col min="12825" max="12825" width="8" style="67" customWidth="1"/>
    <col min="12826" max="12826" width="6.25" style="67" customWidth="1"/>
    <col min="12827" max="12827" width="7" style="67" customWidth="1"/>
    <col min="12828" max="13056" width="9" style="67"/>
    <col min="13057" max="13057" width="3.125" style="67" customWidth="1"/>
    <col min="13058" max="13058" width="14" style="67" customWidth="1"/>
    <col min="13059" max="13059" width="8.375" style="67" customWidth="1"/>
    <col min="13060" max="13060" width="6.5" style="67" customWidth="1"/>
    <col min="13061" max="13061" width="5.875" style="67" customWidth="1"/>
    <col min="13062" max="13063" width="5.75" style="67" customWidth="1"/>
    <col min="13064" max="13064" width="5" style="67" customWidth="1"/>
    <col min="13065" max="13065" width="5.625" style="67" customWidth="1"/>
    <col min="13066" max="13066" width="5.5" style="67" customWidth="1"/>
    <col min="13067" max="13067" width="5.875" style="67" customWidth="1"/>
    <col min="13068" max="13068" width="5.5" style="67" customWidth="1"/>
    <col min="13069" max="13069" width="5.625" style="67" customWidth="1"/>
    <col min="13070" max="13070" width="6.875" style="67" customWidth="1"/>
    <col min="13071" max="13072" width="6.5" style="67" customWidth="1"/>
    <col min="13073" max="13073" width="6.25" style="67" customWidth="1"/>
    <col min="13074" max="13075" width="6.125" style="67" customWidth="1"/>
    <col min="13076" max="13076" width="5.25" style="67" customWidth="1"/>
    <col min="13077" max="13077" width="7.125" style="67" customWidth="1"/>
    <col min="13078" max="13078" width="7.75" style="67" customWidth="1"/>
    <col min="13079" max="13079" width="5.875" style="67" customWidth="1"/>
    <col min="13080" max="13080" width="6.25" style="67" customWidth="1"/>
    <col min="13081" max="13081" width="8" style="67" customWidth="1"/>
    <col min="13082" max="13082" width="6.25" style="67" customWidth="1"/>
    <col min="13083" max="13083" width="7" style="67" customWidth="1"/>
    <col min="13084" max="13312" width="9" style="67"/>
    <col min="13313" max="13313" width="3.125" style="67" customWidth="1"/>
    <col min="13314" max="13314" width="14" style="67" customWidth="1"/>
    <col min="13315" max="13315" width="8.375" style="67" customWidth="1"/>
    <col min="13316" max="13316" width="6.5" style="67" customWidth="1"/>
    <col min="13317" max="13317" width="5.875" style="67" customWidth="1"/>
    <col min="13318" max="13319" width="5.75" style="67" customWidth="1"/>
    <col min="13320" max="13320" width="5" style="67" customWidth="1"/>
    <col min="13321" max="13321" width="5.625" style="67" customWidth="1"/>
    <col min="13322" max="13322" width="5.5" style="67" customWidth="1"/>
    <col min="13323" max="13323" width="5.875" style="67" customWidth="1"/>
    <col min="13324" max="13324" width="5.5" style="67" customWidth="1"/>
    <col min="13325" max="13325" width="5.625" style="67" customWidth="1"/>
    <col min="13326" max="13326" width="6.875" style="67" customWidth="1"/>
    <col min="13327" max="13328" width="6.5" style="67" customWidth="1"/>
    <col min="13329" max="13329" width="6.25" style="67" customWidth="1"/>
    <col min="13330" max="13331" width="6.125" style="67" customWidth="1"/>
    <col min="13332" max="13332" width="5.25" style="67" customWidth="1"/>
    <col min="13333" max="13333" width="7.125" style="67" customWidth="1"/>
    <col min="13334" max="13334" width="7.75" style="67" customWidth="1"/>
    <col min="13335" max="13335" width="5.875" style="67" customWidth="1"/>
    <col min="13336" max="13336" width="6.25" style="67" customWidth="1"/>
    <col min="13337" max="13337" width="8" style="67" customWidth="1"/>
    <col min="13338" max="13338" width="6.25" style="67" customWidth="1"/>
    <col min="13339" max="13339" width="7" style="67" customWidth="1"/>
    <col min="13340" max="13568" width="9" style="67"/>
    <col min="13569" max="13569" width="3.125" style="67" customWidth="1"/>
    <col min="13570" max="13570" width="14" style="67" customWidth="1"/>
    <col min="13571" max="13571" width="8.375" style="67" customWidth="1"/>
    <col min="13572" max="13572" width="6.5" style="67" customWidth="1"/>
    <col min="13573" max="13573" width="5.875" style="67" customWidth="1"/>
    <col min="13574" max="13575" width="5.75" style="67" customWidth="1"/>
    <col min="13576" max="13576" width="5" style="67" customWidth="1"/>
    <col min="13577" max="13577" width="5.625" style="67" customWidth="1"/>
    <col min="13578" max="13578" width="5.5" style="67" customWidth="1"/>
    <col min="13579" max="13579" width="5.875" style="67" customWidth="1"/>
    <col min="13580" max="13580" width="5.5" style="67" customWidth="1"/>
    <col min="13581" max="13581" width="5.625" style="67" customWidth="1"/>
    <col min="13582" max="13582" width="6.875" style="67" customWidth="1"/>
    <col min="13583" max="13584" width="6.5" style="67" customWidth="1"/>
    <col min="13585" max="13585" width="6.25" style="67" customWidth="1"/>
    <col min="13586" max="13587" width="6.125" style="67" customWidth="1"/>
    <col min="13588" max="13588" width="5.25" style="67" customWidth="1"/>
    <col min="13589" max="13589" width="7.125" style="67" customWidth="1"/>
    <col min="13590" max="13590" width="7.75" style="67" customWidth="1"/>
    <col min="13591" max="13591" width="5.875" style="67" customWidth="1"/>
    <col min="13592" max="13592" width="6.25" style="67" customWidth="1"/>
    <col min="13593" max="13593" width="8" style="67" customWidth="1"/>
    <col min="13594" max="13594" width="6.25" style="67" customWidth="1"/>
    <col min="13595" max="13595" width="7" style="67" customWidth="1"/>
    <col min="13596" max="13824" width="9" style="67"/>
    <col min="13825" max="13825" width="3.125" style="67" customWidth="1"/>
    <col min="13826" max="13826" width="14" style="67" customWidth="1"/>
    <col min="13827" max="13827" width="8.375" style="67" customWidth="1"/>
    <col min="13828" max="13828" width="6.5" style="67" customWidth="1"/>
    <col min="13829" max="13829" width="5.875" style="67" customWidth="1"/>
    <col min="13830" max="13831" width="5.75" style="67" customWidth="1"/>
    <col min="13832" max="13832" width="5" style="67" customWidth="1"/>
    <col min="13833" max="13833" width="5.625" style="67" customWidth="1"/>
    <col min="13834" max="13834" width="5.5" style="67" customWidth="1"/>
    <col min="13835" max="13835" width="5.875" style="67" customWidth="1"/>
    <col min="13836" max="13836" width="5.5" style="67" customWidth="1"/>
    <col min="13837" max="13837" width="5.625" style="67" customWidth="1"/>
    <col min="13838" max="13838" width="6.875" style="67" customWidth="1"/>
    <col min="13839" max="13840" width="6.5" style="67" customWidth="1"/>
    <col min="13841" max="13841" width="6.25" style="67" customWidth="1"/>
    <col min="13842" max="13843" width="6.125" style="67" customWidth="1"/>
    <col min="13844" max="13844" width="5.25" style="67" customWidth="1"/>
    <col min="13845" max="13845" width="7.125" style="67" customWidth="1"/>
    <col min="13846" max="13846" width="7.75" style="67" customWidth="1"/>
    <col min="13847" max="13847" width="5.875" style="67" customWidth="1"/>
    <col min="13848" max="13848" width="6.25" style="67" customWidth="1"/>
    <col min="13849" max="13849" width="8" style="67" customWidth="1"/>
    <col min="13850" max="13850" width="6.25" style="67" customWidth="1"/>
    <col min="13851" max="13851" width="7" style="67" customWidth="1"/>
    <col min="13852" max="14080" width="9" style="67"/>
    <col min="14081" max="14081" width="3.125" style="67" customWidth="1"/>
    <col min="14082" max="14082" width="14" style="67" customWidth="1"/>
    <col min="14083" max="14083" width="8.375" style="67" customWidth="1"/>
    <col min="14084" max="14084" width="6.5" style="67" customWidth="1"/>
    <col min="14085" max="14085" width="5.875" style="67" customWidth="1"/>
    <col min="14086" max="14087" width="5.75" style="67" customWidth="1"/>
    <col min="14088" max="14088" width="5" style="67" customWidth="1"/>
    <col min="14089" max="14089" width="5.625" style="67" customWidth="1"/>
    <col min="14090" max="14090" width="5.5" style="67" customWidth="1"/>
    <col min="14091" max="14091" width="5.875" style="67" customWidth="1"/>
    <col min="14092" max="14092" width="5.5" style="67" customWidth="1"/>
    <col min="14093" max="14093" width="5.625" style="67" customWidth="1"/>
    <col min="14094" max="14094" width="6.875" style="67" customWidth="1"/>
    <col min="14095" max="14096" width="6.5" style="67" customWidth="1"/>
    <col min="14097" max="14097" width="6.25" style="67" customWidth="1"/>
    <col min="14098" max="14099" width="6.125" style="67" customWidth="1"/>
    <col min="14100" max="14100" width="5.25" style="67" customWidth="1"/>
    <col min="14101" max="14101" width="7.125" style="67" customWidth="1"/>
    <col min="14102" max="14102" width="7.75" style="67" customWidth="1"/>
    <col min="14103" max="14103" width="5.875" style="67" customWidth="1"/>
    <col min="14104" max="14104" width="6.25" style="67" customWidth="1"/>
    <col min="14105" max="14105" width="8" style="67" customWidth="1"/>
    <col min="14106" max="14106" width="6.25" style="67" customWidth="1"/>
    <col min="14107" max="14107" width="7" style="67" customWidth="1"/>
    <col min="14108" max="14336" width="9" style="67"/>
    <col min="14337" max="14337" width="3.125" style="67" customWidth="1"/>
    <col min="14338" max="14338" width="14" style="67" customWidth="1"/>
    <col min="14339" max="14339" width="8.375" style="67" customWidth="1"/>
    <col min="14340" max="14340" width="6.5" style="67" customWidth="1"/>
    <col min="14341" max="14341" width="5.875" style="67" customWidth="1"/>
    <col min="14342" max="14343" width="5.75" style="67" customWidth="1"/>
    <col min="14344" max="14344" width="5" style="67" customWidth="1"/>
    <col min="14345" max="14345" width="5.625" style="67" customWidth="1"/>
    <col min="14346" max="14346" width="5.5" style="67" customWidth="1"/>
    <col min="14347" max="14347" width="5.875" style="67" customWidth="1"/>
    <col min="14348" max="14348" width="5.5" style="67" customWidth="1"/>
    <col min="14349" max="14349" width="5.625" style="67" customWidth="1"/>
    <col min="14350" max="14350" width="6.875" style="67" customWidth="1"/>
    <col min="14351" max="14352" width="6.5" style="67" customWidth="1"/>
    <col min="14353" max="14353" width="6.25" style="67" customWidth="1"/>
    <col min="14354" max="14355" width="6.125" style="67" customWidth="1"/>
    <col min="14356" max="14356" width="5.25" style="67" customWidth="1"/>
    <col min="14357" max="14357" width="7.125" style="67" customWidth="1"/>
    <col min="14358" max="14358" width="7.75" style="67" customWidth="1"/>
    <col min="14359" max="14359" width="5.875" style="67" customWidth="1"/>
    <col min="14360" max="14360" width="6.25" style="67" customWidth="1"/>
    <col min="14361" max="14361" width="8" style="67" customWidth="1"/>
    <col min="14362" max="14362" width="6.25" style="67" customWidth="1"/>
    <col min="14363" max="14363" width="7" style="67" customWidth="1"/>
    <col min="14364" max="14592" width="9" style="67"/>
    <col min="14593" max="14593" width="3.125" style="67" customWidth="1"/>
    <col min="14594" max="14594" width="14" style="67" customWidth="1"/>
    <col min="14595" max="14595" width="8.375" style="67" customWidth="1"/>
    <col min="14596" max="14596" width="6.5" style="67" customWidth="1"/>
    <col min="14597" max="14597" width="5.875" style="67" customWidth="1"/>
    <col min="14598" max="14599" width="5.75" style="67" customWidth="1"/>
    <col min="14600" max="14600" width="5" style="67" customWidth="1"/>
    <col min="14601" max="14601" width="5.625" style="67" customWidth="1"/>
    <col min="14602" max="14602" width="5.5" style="67" customWidth="1"/>
    <col min="14603" max="14603" width="5.875" style="67" customWidth="1"/>
    <col min="14604" max="14604" width="5.5" style="67" customWidth="1"/>
    <col min="14605" max="14605" width="5.625" style="67" customWidth="1"/>
    <col min="14606" max="14606" width="6.875" style="67" customWidth="1"/>
    <col min="14607" max="14608" width="6.5" style="67" customWidth="1"/>
    <col min="14609" max="14609" width="6.25" style="67" customWidth="1"/>
    <col min="14610" max="14611" width="6.125" style="67" customWidth="1"/>
    <col min="14612" max="14612" width="5.25" style="67" customWidth="1"/>
    <col min="14613" max="14613" width="7.125" style="67" customWidth="1"/>
    <col min="14614" max="14614" width="7.75" style="67" customWidth="1"/>
    <col min="14615" max="14615" width="5.875" style="67" customWidth="1"/>
    <col min="14616" max="14616" width="6.25" style="67" customWidth="1"/>
    <col min="14617" max="14617" width="8" style="67" customWidth="1"/>
    <col min="14618" max="14618" width="6.25" style="67" customWidth="1"/>
    <col min="14619" max="14619" width="7" style="67" customWidth="1"/>
    <col min="14620" max="14848" width="9" style="67"/>
    <col min="14849" max="14849" width="3.125" style="67" customWidth="1"/>
    <col min="14850" max="14850" width="14" style="67" customWidth="1"/>
    <col min="14851" max="14851" width="8.375" style="67" customWidth="1"/>
    <col min="14852" max="14852" width="6.5" style="67" customWidth="1"/>
    <col min="14853" max="14853" width="5.875" style="67" customWidth="1"/>
    <col min="14854" max="14855" width="5.75" style="67" customWidth="1"/>
    <col min="14856" max="14856" width="5" style="67" customWidth="1"/>
    <col min="14857" max="14857" width="5.625" style="67" customWidth="1"/>
    <col min="14858" max="14858" width="5.5" style="67" customWidth="1"/>
    <col min="14859" max="14859" width="5.875" style="67" customWidth="1"/>
    <col min="14860" max="14860" width="5.5" style="67" customWidth="1"/>
    <col min="14861" max="14861" width="5.625" style="67" customWidth="1"/>
    <col min="14862" max="14862" width="6.875" style="67" customWidth="1"/>
    <col min="14863" max="14864" width="6.5" style="67" customWidth="1"/>
    <col min="14865" max="14865" width="6.25" style="67" customWidth="1"/>
    <col min="14866" max="14867" width="6.125" style="67" customWidth="1"/>
    <col min="14868" max="14868" width="5.25" style="67" customWidth="1"/>
    <col min="14869" max="14869" width="7.125" style="67" customWidth="1"/>
    <col min="14870" max="14870" width="7.75" style="67" customWidth="1"/>
    <col min="14871" max="14871" width="5.875" style="67" customWidth="1"/>
    <col min="14872" max="14872" width="6.25" style="67" customWidth="1"/>
    <col min="14873" max="14873" width="8" style="67" customWidth="1"/>
    <col min="14874" max="14874" width="6.25" style="67" customWidth="1"/>
    <col min="14875" max="14875" width="7" style="67" customWidth="1"/>
    <col min="14876" max="15104" width="9" style="67"/>
    <col min="15105" max="15105" width="3.125" style="67" customWidth="1"/>
    <col min="15106" max="15106" width="14" style="67" customWidth="1"/>
    <col min="15107" max="15107" width="8.375" style="67" customWidth="1"/>
    <col min="15108" max="15108" width="6.5" style="67" customWidth="1"/>
    <col min="15109" max="15109" width="5.875" style="67" customWidth="1"/>
    <col min="15110" max="15111" width="5.75" style="67" customWidth="1"/>
    <col min="15112" max="15112" width="5" style="67" customWidth="1"/>
    <col min="15113" max="15113" width="5.625" style="67" customWidth="1"/>
    <col min="15114" max="15114" width="5.5" style="67" customWidth="1"/>
    <col min="15115" max="15115" width="5.875" style="67" customWidth="1"/>
    <col min="15116" max="15116" width="5.5" style="67" customWidth="1"/>
    <col min="15117" max="15117" width="5.625" style="67" customWidth="1"/>
    <col min="15118" max="15118" width="6.875" style="67" customWidth="1"/>
    <col min="15119" max="15120" width="6.5" style="67" customWidth="1"/>
    <col min="15121" max="15121" width="6.25" style="67" customWidth="1"/>
    <col min="15122" max="15123" width="6.125" style="67" customWidth="1"/>
    <col min="15124" max="15124" width="5.25" style="67" customWidth="1"/>
    <col min="15125" max="15125" width="7.125" style="67" customWidth="1"/>
    <col min="15126" max="15126" width="7.75" style="67" customWidth="1"/>
    <col min="15127" max="15127" width="5.875" style="67" customWidth="1"/>
    <col min="15128" max="15128" width="6.25" style="67" customWidth="1"/>
    <col min="15129" max="15129" width="8" style="67" customWidth="1"/>
    <col min="15130" max="15130" width="6.25" style="67" customWidth="1"/>
    <col min="15131" max="15131" width="7" style="67" customWidth="1"/>
    <col min="15132" max="15360" width="9" style="67"/>
    <col min="15361" max="15361" width="3.125" style="67" customWidth="1"/>
    <col min="15362" max="15362" width="14" style="67" customWidth="1"/>
    <col min="15363" max="15363" width="8.375" style="67" customWidth="1"/>
    <col min="15364" max="15364" width="6.5" style="67" customWidth="1"/>
    <col min="15365" max="15365" width="5.875" style="67" customWidth="1"/>
    <col min="15366" max="15367" width="5.75" style="67" customWidth="1"/>
    <col min="15368" max="15368" width="5" style="67" customWidth="1"/>
    <col min="15369" max="15369" width="5.625" style="67" customWidth="1"/>
    <col min="15370" max="15370" width="5.5" style="67" customWidth="1"/>
    <col min="15371" max="15371" width="5.875" style="67" customWidth="1"/>
    <col min="15372" max="15372" width="5.5" style="67" customWidth="1"/>
    <col min="15373" max="15373" width="5.625" style="67" customWidth="1"/>
    <col min="15374" max="15374" width="6.875" style="67" customWidth="1"/>
    <col min="15375" max="15376" width="6.5" style="67" customWidth="1"/>
    <col min="15377" max="15377" width="6.25" style="67" customWidth="1"/>
    <col min="15378" max="15379" width="6.125" style="67" customWidth="1"/>
    <col min="15380" max="15380" width="5.25" style="67" customWidth="1"/>
    <col min="15381" max="15381" width="7.125" style="67" customWidth="1"/>
    <col min="15382" max="15382" width="7.75" style="67" customWidth="1"/>
    <col min="15383" max="15383" width="5.875" style="67" customWidth="1"/>
    <col min="15384" max="15384" width="6.25" style="67" customWidth="1"/>
    <col min="15385" max="15385" width="8" style="67" customWidth="1"/>
    <col min="15386" max="15386" width="6.25" style="67" customWidth="1"/>
    <col min="15387" max="15387" width="7" style="67" customWidth="1"/>
    <col min="15388" max="15616" width="9" style="67"/>
    <col min="15617" max="15617" width="3.125" style="67" customWidth="1"/>
    <col min="15618" max="15618" width="14" style="67" customWidth="1"/>
    <col min="15619" max="15619" width="8.375" style="67" customWidth="1"/>
    <col min="15620" max="15620" width="6.5" style="67" customWidth="1"/>
    <col min="15621" max="15621" width="5.875" style="67" customWidth="1"/>
    <col min="15622" max="15623" width="5.75" style="67" customWidth="1"/>
    <col min="15624" max="15624" width="5" style="67" customWidth="1"/>
    <col min="15625" max="15625" width="5.625" style="67" customWidth="1"/>
    <col min="15626" max="15626" width="5.5" style="67" customWidth="1"/>
    <col min="15627" max="15627" width="5.875" style="67" customWidth="1"/>
    <col min="15628" max="15628" width="5.5" style="67" customWidth="1"/>
    <col min="15629" max="15629" width="5.625" style="67" customWidth="1"/>
    <col min="15630" max="15630" width="6.875" style="67" customWidth="1"/>
    <col min="15631" max="15632" width="6.5" style="67" customWidth="1"/>
    <col min="15633" max="15633" width="6.25" style="67" customWidth="1"/>
    <col min="15634" max="15635" width="6.125" style="67" customWidth="1"/>
    <col min="15636" max="15636" width="5.25" style="67" customWidth="1"/>
    <col min="15637" max="15637" width="7.125" style="67" customWidth="1"/>
    <col min="15638" max="15638" width="7.75" style="67" customWidth="1"/>
    <col min="15639" max="15639" width="5.875" style="67" customWidth="1"/>
    <col min="15640" max="15640" width="6.25" style="67" customWidth="1"/>
    <col min="15641" max="15641" width="8" style="67" customWidth="1"/>
    <col min="15642" max="15642" width="6.25" style="67" customWidth="1"/>
    <col min="15643" max="15643" width="7" style="67" customWidth="1"/>
    <col min="15644" max="15872" width="9" style="67"/>
    <col min="15873" max="15873" width="3.125" style="67" customWidth="1"/>
    <col min="15874" max="15874" width="14" style="67" customWidth="1"/>
    <col min="15875" max="15875" width="8.375" style="67" customWidth="1"/>
    <col min="15876" max="15876" width="6.5" style="67" customWidth="1"/>
    <col min="15877" max="15877" width="5.875" style="67" customWidth="1"/>
    <col min="15878" max="15879" width="5.75" style="67" customWidth="1"/>
    <col min="15880" max="15880" width="5" style="67" customWidth="1"/>
    <col min="15881" max="15881" width="5.625" style="67" customWidth="1"/>
    <col min="15882" max="15882" width="5.5" style="67" customWidth="1"/>
    <col min="15883" max="15883" width="5.875" style="67" customWidth="1"/>
    <col min="15884" max="15884" width="5.5" style="67" customWidth="1"/>
    <col min="15885" max="15885" width="5.625" style="67" customWidth="1"/>
    <col min="15886" max="15886" width="6.875" style="67" customWidth="1"/>
    <col min="15887" max="15888" width="6.5" style="67" customWidth="1"/>
    <col min="15889" max="15889" width="6.25" style="67" customWidth="1"/>
    <col min="15890" max="15891" width="6.125" style="67" customWidth="1"/>
    <col min="15892" max="15892" width="5.25" style="67" customWidth="1"/>
    <col min="15893" max="15893" width="7.125" style="67" customWidth="1"/>
    <col min="15894" max="15894" width="7.75" style="67" customWidth="1"/>
    <col min="15895" max="15895" width="5.875" style="67" customWidth="1"/>
    <col min="15896" max="15896" width="6.25" style="67" customWidth="1"/>
    <col min="15897" max="15897" width="8" style="67" customWidth="1"/>
    <col min="15898" max="15898" width="6.25" style="67" customWidth="1"/>
    <col min="15899" max="15899" width="7" style="67" customWidth="1"/>
    <col min="15900" max="16128" width="9" style="67"/>
    <col min="16129" max="16129" width="3.125" style="67" customWidth="1"/>
    <col min="16130" max="16130" width="14" style="67" customWidth="1"/>
    <col min="16131" max="16131" width="8.375" style="67" customWidth="1"/>
    <col min="16132" max="16132" width="6.5" style="67" customWidth="1"/>
    <col min="16133" max="16133" width="5.875" style="67" customWidth="1"/>
    <col min="16134" max="16135" width="5.75" style="67" customWidth="1"/>
    <col min="16136" max="16136" width="5" style="67" customWidth="1"/>
    <col min="16137" max="16137" width="5.625" style="67" customWidth="1"/>
    <col min="16138" max="16138" width="5.5" style="67" customWidth="1"/>
    <col min="16139" max="16139" width="5.875" style="67" customWidth="1"/>
    <col min="16140" max="16140" width="5.5" style="67" customWidth="1"/>
    <col min="16141" max="16141" width="5.625" style="67" customWidth="1"/>
    <col min="16142" max="16142" width="6.875" style="67" customWidth="1"/>
    <col min="16143" max="16144" width="6.5" style="67" customWidth="1"/>
    <col min="16145" max="16145" width="6.25" style="67" customWidth="1"/>
    <col min="16146" max="16147" width="6.125" style="67" customWidth="1"/>
    <col min="16148" max="16148" width="5.25" style="67" customWidth="1"/>
    <col min="16149" max="16149" width="7.125" style="67" customWidth="1"/>
    <col min="16150" max="16150" width="7.75" style="67" customWidth="1"/>
    <col min="16151" max="16151" width="5.875" style="67" customWidth="1"/>
    <col min="16152" max="16152" width="6.25" style="67" customWidth="1"/>
    <col min="16153" max="16153" width="8" style="67" customWidth="1"/>
    <col min="16154" max="16154" width="6.25" style="67" customWidth="1"/>
    <col min="16155" max="16155" width="7" style="67" customWidth="1"/>
    <col min="16156" max="16384" width="9" style="67"/>
  </cols>
  <sheetData>
    <row r="1" spans="1:27" ht="33.75" customHeight="1">
      <c r="A1" s="189" t="s">
        <v>43</v>
      </c>
      <c r="B1" s="189"/>
      <c r="C1" s="189"/>
      <c r="D1" s="189"/>
      <c r="E1" s="189"/>
      <c r="F1" s="189"/>
      <c r="G1" s="189"/>
      <c r="H1" s="189"/>
      <c r="I1" s="189"/>
      <c r="J1" s="189"/>
      <c r="K1" s="189"/>
      <c r="L1" s="189"/>
      <c r="M1" s="189"/>
      <c r="N1" s="189"/>
      <c r="O1" s="189"/>
      <c r="P1" s="189"/>
      <c r="Q1" s="189"/>
      <c r="R1" s="189"/>
      <c r="S1" s="189"/>
      <c r="T1" s="189"/>
      <c r="U1" s="189"/>
      <c r="V1" s="190"/>
      <c r="W1" s="190"/>
      <c r="X1" s="190"/>
      <c r="Y1" s="190"/>
      <c r="Z1" s="190"/>
      <c r="AA1" s="190"/>
    </row>
    <row r="2" spans="1:27" ht="33" customHeight="1" thickBot="1">
      <c r="A2" s="191" t="s">
        <v>44</v>
      </c>
      <c r="B2" s="191"/>
      <c r="C2" s="191"/>
      <c r="D2" s="191"/>
      <c r="E2" s="191"/>
      <c r="F2" s="191"/>
      <c r="G2" s="191"/>
      <c r="H2" s="191"/>
      <c r="I2" s="191"/>
      <c r="J2" s="191"/>
      <c r="K2" s="191"/>
      <c r="L2" s="191"/>
      <c r="M2" s="191"/>
      <c r="N2" s="191"/>
      <c r="O2" s="191"/>
      <c r="P2" s="191"/>
      <c r="Q2" s="191"/>
      <c r="R2" s="191"/>
      <c r="S2" s="191"/>
      <c r="T2" s="191"/>
      <c r="U2" s="191"/>
      <c r="V2" s="190"/>
      <c r="W2" s="190"/>
      <c r="X2" s="190"/>
      <c r="Y2" s="190"/>
      <c r="Z2" s="190"/>
      <c r="AA2" s="190"/>
    </row>
    <row r="3" spans="1:27" ht="24.6" customHeight="1" thickBot="1">
      <c r="A3" s="188"/>
      <c r="B3" s="188" t="s">
        <v>45</v>
      </c>
      <c r="C3" s="192" t="s">
        <v>46</v>
      </c>
      <c r="D3" s="193" t="s">
        <v>47</v>
      </c>
      <c r="E3" s="194" t="s">
        <v>48</v>
      </c>
      <c r="F3" s="195"/>
      <c r="G3" s="195"/>
      <c r="H3" s="195"/>
      <c r="I3" s="195"/>
      <c r="J3" s="195"/>
      <c r="K3" s="195"/>
      <c r="L3" s="195"/>
      <c r="M3" s="195"/>
      <c r="N3" s="181" t="s">
        <v>49</v>
      </c>
      <c r="O3" s="196" t="s">
        <v>50</v>
      </c>
      <c r="P3" s="196"/>
      <c r="Q3" s="196"/>
      <c r="R3" s="196"/>
      <c r="S3" s="196"/>
      <c r="T3" s="196"/>
      <c r="U3" s="181" t="s">
        <v>51</v>
      </c>
      <c r="V3" s="182" t="s">
        <v>52</v>
      </c>
      <c r="Y3" s="183" t="s">
        <v>53</v>
      </c>
      <c r="Z3" s="184" t="s">
        <v>54</v>
      </c>
    </row>
    <row r="4" spans="1:27" ht="21.75" customHeight="1" thickBot="1">
      <c r="A4" s="188"/>
      <c r="B4" s="188"/>
      <c r="C4" s="192"/>
      <c r="D4" s="193"/>
      <c r="E4" s="187" t="s">
        <v>18</v>
      </c>
      <c r="F4" s="188" t="s">
        <v>55</v>
      </c>
      <c r="G4" s="188" t="s">
        <v>56</v>
      </c>
      <c r="H4" s="68" t="s">
        <v>57</v>
      </c>
      <c r="I4" s="69"/>
      <c r="J4" s="188" t="s">
        <v>58</v>
      </c>
      <c r="K4" s="188" t="s">
        <v>59</v>
      </c>
      <c r="L4" s="188" t="s">
        <v>60</v>
      </c>
      <c r="M4" s="188" t="s">
        <v>61</v>
      </c>
      <c r="N4" s="181"/>
      <c r="O4" s="181" t="s">
        <v>62</v>
      </c>
      <c r="P4" s="181" t="s">
        <v>63</v>
      </c>
      <c r="Q4" s="181" t="s">
        <v>64</v>
      </c>
      <c r="R4" s="181" t="s">
        <v>65</v>
      </c>
      <c r="S4" s="181" t="s">
        <v>66</v>
      </c>
      <c r="T4" s="181" t="s">
        <v>67</v>
      </c>
      <c r="U4" s="181"/>
      <c r="V4" s="182"/>
      <c r="W4" s="174" t="s">
        <v>68</v>
      </c>
      <c r="X4" s="174" t="s">
        <v>69</v>
      </c>
      <c r="Y4" s="183"/>
      <c r="Z4" s="185"/>
      <c r="AA4" s="175" t="s">
        <v>70</v>
      </c>
    </row>
    <row r="5" spans="1:27" ht="80.25" customHeight="1">
      <c r="A5" s="188"/>
      <c r="B5" s="188"/>
      <c r="C5" s="192"/>
      <c r="D5" s="193"/>
      <c r="E5" s="187"/>
      <c r="F5" s="188"/>
      <c r="G5" s="188"/>
      <c r="H5" s="70" t="s">
        <v>71</v>
      </c>
      <c r="I5" s="70" t="s">
        <v>72</v>
      </c>
      <c r="J5" s="188"/>
      <c r="K5" s="188"/>
      <c r="L5" s="188"/>
      <c r="M5" s="188"/>
      <c r="N5" s="181"/>
      <c r="O5" s="181"/>
      <c r="P5" s="181"/>
      <c r="Q5" s="181"/>
      <c r="R5" s="181"/>
      <c r="S5" s="181"/>
      <c r="T5" s="181"/>
      <c r="U5" s="181"/>
      <c r="V5" s="182"/>
      <c r="W5" s="174"/>
      <c r="X5" s="174"/>
      <c r="Y5" s="183"/>
      <c r="Z5" s="186"/>
      <c r="AA5" s="175"/>
    </row>
    <row r="6" spans="1:27" ht="20.100000000000001" customHeight="1">
      <c r="A6" s="71">
        <v>1</v>
      </c>
      <c r="B6" s="72" t="s">
        <v>73</v>
      </c>
      <c r="C6" s="73">
        <f>[1]февр!C6</f>
        <v>33939</v>
      </c>
      <c r="D6" s="74">
        <f>[1]янв!D6+[1]февр!D6</f>
        <v>57</v>
      </c>
      <c r="E6" s="74">
        <f>[1]янв!E6+[1]февр!E6</f>
        <v>57</v>
      </c>
      <c r="F6" s="75">
        <f>[1]янв!F6+[1]февр!F6</f>
        <v>2</v>
      </c>
      <c r="G6" s="75">
        <f>[1]янв!G6+[1]февр!G6</f>
        <v>0</v>
      </c>
      <c r="H6" s="75">
        <f>[1]янв!H6+[1]февр!H6</f>
        <v>1</v>
      </c>
      <c r="I6" s="75">
        <f>[1]янв!I6+[1]февр!I6</f>
        <v>0</v>
      </c>
      <c r="J6" s="75">
        <f>[1]янв!J6+[1]февр!J6</f>
        <v>14</v>
      </c>
      <c r="K6" s="75">
        <f>[1]янв!K6+[1]февр!K6</f>
        <v>41</v>
      </c>
      <c r="L6" s="75">
        <f>[1]янв!L6+[1]февр!L6</f>
        <v>32</v>
      </c>
      <c r="M6" s="75">
        <f>[1]янв!M6+[1]февр!M6</f>
        <v>25</v>
      </c>
      <c r="N6" s="76">
        <f>D6*1000/C6*6.186</f>
        <v>10.389286661363032</v>
      </c>
      <c r="O6" s="76">
        <f>E6*1000/C6*6.186</f>
        <v>10.389286661363032</v>
      </c>
      <c r="P6" s="77">
        <f>J6*1000/V6*6.186</f>
        <v>4.6646558224711843</v>
      </c>
      <c r="Q6" s="77">
        <f>F6*1000/D6</f>
        <v>35.087719298245617</v>
      </c>
      <c r="R6" s="77">
        <f>(H6+I6)*1000/(D6+I6)</f>
        <v>17.543859649122808</v>
      </c>
      <c r="S6" s="77">
        <f>I6*1000/(D6+I6)</f>
        <v>0</v>
      </c>
      <c r="T6" s="77"/>
      <c r="U6" s="78">
        <f>N6-O6</f>
        <v>0</v>
      </c>
      <c r="V6" s="79">
        <v>18566</v>
      </c>
      <c r="W6" s="74">
        <f>[1]янв!W6+[1]февр!W6</f>
        <v>1</v>
      </c>
      <c r="X6" s="74">
        <f>[1]янв!X6+[1]февр!X6</f>
        <v>3</v>
      </c>
      <c r="Y6" s="80">
        <v>8592</v>
      </c>
      <c r="Z6" s="81">
        <f>X6*10000/Y7*6.186</f>
        <v>77.811320754716988</v>
      </c>
      <c r="AA6" s="82">
        <v>2</v>
      </c>
    </row>
    <row r="7" spans="1:27" ht="20.100000000000001" customHeight="1">
      <c r="A7" s="71">
        <v>2</v>
      </c>
      <c r="B7" s="72" t="s">
        <v>74</v>
      </c>
      <c r="C7" s="73">
        <f>[1]февр!C7</f>
        <v>8317</v>
      </c>
      <c r="D7" s="74">
        <f>[1]янв!D7+[1]февр!D7</f>
        <v>20</v>
      </c>
      <c r="E7" s="74">
        <f>[1]янв!E7+[1]февр!E7</f>
        <v>16</v>
      </c>
      <c r="F7" s="75">
        <f>[1]янв!F7+[1]февр!F7</f>
        <v>1</v>
      </c>
      <c r="G7" s="75">
        <f>[1]янв!G7+[1]февр!G7</f>
        <v>0</v>
      </c>
      <c r="H7" s="75">
        <f>[1]янв!H7+[1]февр!H7</f>
        <v>0</v>
      </c>
      <c r="I7" s="75">
        <f>[1]янв!I7+[1]февр!I7</f>
        <v>0</v>
      </c>
      <c r="J7" s="75">
        <f>[1]янв!J7+[1]февр!J7</f>
        <v>4</v>
      </c>
      <c r="K7" s="75">
        <f>[1]янв!K7+[1]февр!K7</f>
        <v>11</v>
      </c>
      <c r="L7" s="75">
        <f>[1]янв!L7+[1]февр!L7</f>
        <v>7</v>
      </c>
      <c r="M7" s="75">
        <f>[1]янв!M7+[1]февр!M7</f>
        <v>9</v>
      </c>
      <c r="N7" s="76">
        <f t="shared" ref="N7:N18" si="0">D7*1000/C7*6.186</f>
        <v>14.875556089936273</v>
      </c>
      <c r="O7" s="76">
        <f t="shared" ref="O7:O18" si="1">E7*1000/C7*6.186</f>
        <v>11.90044487194902</v>
      </c>
      <c r="P7" s="77">
        <f t="shared" ref="P7:P18" si="2">J7*1000/V7*6.186</f>
        <v>5.6661323563086787</v>
      </c>
      <c r="Q7" s="77">
        <f t="shared" ref="Q7:Q17" si="3">F7*1000/D7</f>
        <v>50</v>
      </c>
      <c r="R7" s="77">
        <f t="shared" ref="R7:R18" si="4">(H7+I7)*1000/(D7+I7)</f>
        <v>0</v>
      </c>
      <c r="S7" s="77">
        <f t="shared" ref="S7:S18" si="5">I7*1000/(D7+I7)</f>
        <v>0</v>
      </c>
      <c r="T7" s="77"/>
      <c r="U7" s="78">
        <f t="shared" ref="U7:U18" si="6">N7-O7</f>
        <v>2.9751112179872532</v>
      </c>
      <c r="V7" s="79">
        <v>4367</v>
      </c>
      <c r="W7" s="74">
        <f>[1]янв!W7+[1]февр!W7</f>
        <v>0</v>
      </c>
      <c r="X7" s="74">
        <f>[1]янв!X7+[1]февр!X7</f>
        <v>1</v>
      </c>
      <c r="Y7" s="80">
        <v>2385</v>
      </c>
      <c r="Z7" s="81">
        <f t="shared" ref="Z7:Z17" si="7">X7*10000/Y8*6.186</f>
        <v>16.193717277486911</v>
      </c>
      <c r="AA7" s="82">
        <v>1</v>
      </c>
    </row>
    <row r="8" spans="1:27" ht="20.100000000000001" customHeight="1">
      <c r="A8" s="71">
        <v>3</v>
      </c>
      <c r="B8" s="72" t="s">
        <v>75</v>
      </c>
      <c r="C8" s="73">
        <f>[1]февр!C8</f>
        <v>12384</v>
      </c>
      <c r="D8" s="74">
        <f>[1]янв!D8+[1]февр!D8</f>
        <v>19</v>
      </c>
      <c r="E8" s="74">
        <f>[1]янв!E8+[1]февр!E8</f>
        <v>29</v>
      </c>
      <c r="F8" s="75">
        <f>[1]янв!F8+[1]февр!F8</f>
        <v>0</v>
      </c>
      <c r="G8" s="75">
        <f>[1]янв!G8+[1]февр!G8</f>
        <v>0</v>
      </c>
      <c r="H8" s="75">
        <f>[1]янв!H8+[1]февр!H8</f>
        <v>0</v>
      </c>
      <c r="I8" s="75">
        <f>[1]янв!I8+[1]февр!I8</f>
        <v>0</v>
      </c>
      <c r="J8" s="75">
        <f>[1]янв!J8+[1]февр!J8</f>
        <v>7</v>
      </c>
      <c r="K8" s="75">
        <f>[1]янв!K8+[1]февр!K8</f>
        <v>22</v>
      </c>
      <c r="L8" s="75">
        <f>[1]янв!L8+[1]февр!L8</f>
        <v>15</v>
      </c>
      <c r="M8" s="75">
        <f>[1]янв!M8+[1]февр!M8</f>
        <v>14</v>
      </c>
      <c r="N8" s="76">
        <f t="shared" si="0"/>
        <v>9.4907945736434112</v>
      </c>
      <c r="O8" s="76">
        <f t="shared" si="1"/>
        <v>14.4859496124031</v>
      </c>
      <c r="P8" s="77">
        <f t="shared" si="2"/>
        <v>7.0478515625</v>
      </c>
      <c r="Q8" s="77">
        <f t="shared" si="3"/>
        <v>0</v>
      </c>
      <c r="R8" s="77">
        <f t="shared" si="4"/>
        <v>0</v>
      </c>
      <c r="S8" s="77">
        <f t="shared" si="5"/>
        <v>0</v>
      </c>
      <c r="T8" s="77"/>
      <c r="U8" s="78">
        <f t="shared" si="6"/>
        <v>-4.9951550387596892</v>
      </c>
      <c r="V8" s="79">
        <v>6144</v>
      </c>
      <c r="W8" s="74">
        <f>[1]янв!W8+[1]февр!W8</f>
        <v>0</v>
      </c>
      <c r="X8" s="74">
        <f>[1]янв!X8+[1]февр!X8</f>
        <v>0</v>
      </c>
      <c r="Y8" s="80">
        <v>3820</v>
      </c>
      <c r="Z8" s="81">
        <f t="shared" si="7"/>
        <v>0</v>
      </c>
      <c r="AA8" s="82"/>
    </row>
    <row r="9" spans="1:27" ht="20.100000000000001" customHeight="1">
      <c r="A9" s="71">
        <v>4</v>
      </c>
      <c r="B9" s="72" t="s">
        <v>76</v>
      </c>
      <c r="C9" s="73">
        <f>[1]февр!C9</f>
        <v>13733.5</v>
      </c>
      <c r="D9" s="74">
        <f>[1]янв!D9+[1]февр!D9</f>
        <v>28</v>
      </c>
      <c r="E9" s="74">
        <f>[1]янв!E9+[1]февр!E9</f>
        <v>31</v>
      </c>
      <c r="F9" s="75">
        <f>[1]янв!F9+[1]февр!F9</f>
        <v>0</v>
      </c>
      <c r="G9" s="75">
        <f>[1]янв!G9+[1]февр!G9</f>
        <v>0</v>
      </c>
      <c r="H9" s="75">
        <f>[1]янв!H9+[1]февр!H9</f>
        <v>0</v>
      </c>
      <c r="I9" s="75">
        <f>[1]янв!I9+[1]февр!I9</f>
        <v>0</v>
      </c>
      <c r="J9" s="75">
        <f>[1]янв!J9+[1]февр!J9</f>
        <v>10</v>
      </c>
      <c r="K9" s="75">
        <f>[1]янв!K9+[1]февр!K9</f>
        <v>21</v>
      </c>
      <c r="L9" s="75">
        <f>[1]янв!L9+[1]февр!L9</f>
        <v>17</v>
      </c>
      <c r="M9" s="75">
        <f>[1]янв!M9+[1]февр!M9</f>
        <v>14</v>
      </c>
      <c r="N9" s="76">
        <f t="shared" si="0"/>
        <v>12.612079950486036</v>
      </c>
      <c r="O9" s="76">
        <f t="shared" si="1"/>
        <v>13.963374230895257</v>
      </c>
      <c r="P9" s="77">
        <f t="shared" si="2"/>
        <v>9.0478279947345328</v>
      </c>
      <c r="Q9" s="77">
        <f t="shared" si="3"/>
        <v>0</v>
      </c>
      <c r="R9" s="77">
        <f t="shared" si="4"/>
        <v>0</v>
      </c>
      <c r="S9" s="77">
        <f t="shared" si="5"/>
        <v>0</v>
      </c>
      <c r="T9" s="77"/>
      <c r="U9" s="78">
        <f t="shared" si="6"/>
        <v>-1.3512942804092205</v>
      </c>
      <c r="V9" s="79">
        <v>6837</v>
      </c>
      <c r="W9" s="74">
        <f>[1]янв!W9+[1]февр!W9</f>
        <v>0</v>
      </c>
      <c r="X9" s="74">
        <f>[1]янв!X9+[1]февр!X9</f>
        <v>0</v>
      </c>
      <c r="Y9" s="80">
        <v>4386</v>
      </c>
      <c r="Z9" s="81">
        <f t="shared" si="7"/>
        <v>0</v>
      </c>
      <c r="AA9" s="82"/>
    </row>
    <row r="10" spans="1:27" ht="20.100000000000001" customHeight="1">
      <c r="A10" s="71">
        <v>5</v>
      </c>
      <c r="B10" s="72" t="s">
        <v>77</v>
      </c>
      <c r="C10" s="73">
        <f>[1]февр!C10</f>
        <v>14308</v>
      </c>
      <c r="D10" s="74">
        <f>[1]янв!D10+[1]февр!D10</f>
        <v>27</v>
      </c>
      <c r="E10" s="74">
        <f>[1]янв!E10+[1]февр!E10</f>
        <v>35</v>
      </c>
      <c r="F10" s="75">
        <f>[1]янв!F10+[1]февр!F10</f>
        <v>1</v>
      </c>
      <c r="G10" s="75">
        <f>[1]янв!G10+[1]февр!G10</f>
        <v>0</v>
      </c>
      <c r="H10" s="75">
        <f>[1]янв!H10+[1]февр!H10</f>
        <v>0</v>
      </c>
      <c r="I10" s="75">
        <f>[1]янв!I10+[1]февр!I10</f>
        <v>0</v>
      </c>
      <c r="J10" s="75">
        <f>[1]янв!J10+[1]февр!J10</f>
        <v>7</v>
      </c>
      <c r="K10" s="75">
        <f>[1]янв!K10+[1]февр!K10</f>
        <v>27</v>
      </c>
      <c r="L10" s="75">
        <f>[1]янв!L10+[1]февр!L10</f>
        <v>18</v>
      </c>
      <c r="M10" s="75">
        <f>[1]янв!M10+[1]февр!M10</f>
        <v>17</v>
      </c>
      <c r="N10" s="76">
        <f t="shared" si="0"/>
        <v>11.673329605814928</v>
      </c>
      <c r="O10" s="76">
        <f t="shared" si="1"/>
        <v>15.132093933463798</v>
      </c>
      <c r="P10" s="77">
        <f t="shared" si="2"/>
        <v>6.0334401560540618</v>
      </c>
      <c r="Q10" s="77">
        <f t="shared" si="3"/>
        <v>37.037037037037038</v>
      </c>
      <c r="R10" s="77">
        <f t="shared" si="4"/>
        <v>0</v>
      </c>
      <c r="S10" s="77">
        <f t="shared" si="5"/>
        <v>0</v>
      </c>
      <c r="T10" s="77"/>
      <c r="U10" s="78">
        <f t="shared" si="6"/>
        <v>-3.4587643276488702</v>
      </c>
      <c r="V10" s="79">
        <v>7177</v>
      </c>
      <c r="W10" s="74">
        <f>[1]янв!W10+[1]февр!W10</f>
        <v>0</v>
      </c>
      <c r="X10" s="74">
        <f>[1]янв!X10+[1]февр!X10</f>
        <v>1</v>
      </c>
      <c r="Y10" s="80">
        <v>4543</v>
      </c>
      <c r="Z10" s="81">
        <f t="shared" si="7"/>
        <v>14.152367879203844</v>
      </c>
      <c r="AA10" s="82">
        <v>1</v>
      </c>
    </row>
    <row r="11" spans="1:27" ht="20.100000000000001" customHeight="1">
      <c r="A11" s="71">
        <v>6</v>
      </c>
      <c r="B11" s="72" t="s">
        <v>78</v>
      </c>
      <c r="C11" s="73">
        <f>[1]февр!C11</f>
        <v>11584</v>
      </c>
      <c r="D11" s="74">
        <f>[1]янв!D11+[1]февр!D11</f>
        <v>39</v>
      </c>
      <c r="E11" s="74">
        <f>[1]янв!E11+[1]февр!E11</f>
        <v>19</v>
      </c>
      <c r="F11" s="75">
        <f>[1]янв!F11+[1]февр!F11</f>
        <v>1</v>
      </c>
      <c r="G11" s="75">
        <f>[1]янв!G11+[1]февр!G11</f>
        <v>0</v>
      </c>
      <c r="H11" s="75">
        <f>[1]янв!H11+[1]февр!H11</f>
        <v>0</v>
      </c>
      <c r="I11" s="75">
        <f>[1]янв!I11+[1]февр!I11</f>
        <v>0</v>
      </c>
      <c r="J11" s="75">
        <f>[1]янв!J11+[1]февр!J11</f>
        <v>7</v>
      </c>
      <c r="K11" s="75">
        <f>[1]янв!K11+[1]февр!K11</f>
        <v>11</v>
      </c>
      <c r="L11" s="75">
        <f>[1]янв!L11+[1]февр!L11</f>
        <v>12</v>
      </c>
      <c r="M11" s="75">
        <f>[1]янв!M11+[1]февр!M11</f>
        <v>7</v>
      </c>
      <c r="N11" s="76">
        <f t="shared" si="0"/>
        <v>20.826484806629836</v>
      </c>
      <c r="O11" s="76">
        <f t="shared" si="1"/>
        <v>10.146236187845304</v>
      </c>
      <c r="P11" s="77">
        <f t="shared" si="2"/>
        <v>7.325664016240907</v>
      </c>
      <c r="Q11" s="77">
        <f t="shared" si="3"/>
        <v>25.641025641025642</v>
      </c>
      <c r="R11" s="77">
        <f t="shared" si="4"/>
        <v>0</v>
      </c>
      <c r="S11" s="77">
        <f t="shared" si="5"/>
        <v>0</v>
      </c>
      <c r="T11" s="77"/>
      <c r="U11" s="78">
        <f t="shared" si="6"/>
        <v>10.680248618784532</v>
      </c>
      <c r="V11" s="79">
        <v>5911</v>
      </c>
      <c r="W11" s="74">
        <f>[1]янв!W11+[1]февр!W11</f>
        <v>0</v>
      </c>
      <c r="X11" s="74">
        <f>[1]янв!X11+[1]февр!X11</f>
        <v>1</v>
      </c>
      <c r="Y11" s="80">
        <v>4371</v>
      </c>
      <c r="Z11" s="81">
        <f t="shared" si="7"/>
        <v>8.0641376613218618</v>
      </c>
      <c r="AA11" s="82">
        <v>1</v>
      </c>
    </row>
    <row r="12" spans="1:27" ht="20.100000000000001" customHeight="1">
      <c r="A12" s="71">
        <v>7</v>
      </c>
      <c r="B12" s="72" t="s">
        <v>79</v>
      </c>
      <c r="C12" s="73">
        <f>[1]февр!C12</f>
        <v>19205</v>
      </c>
      <c r="D12" s="74">
        <f>[1]янв!D12+[1]февр!D12</f>
        <v>49</v>
      </c>
      <c r="E12" s="74">
        <f>[1]янв!E12+[1]февр!E12</f>
        <v>15</v>
      </c>
      <c r="F12" s="75">
        <f>[1]янв!F12+[1]февр!F12</f>
        <v>0</v>
      </c>
      <c r="G12" s="75">
        <f>[1]янв!G12+[1]февр!G12</f>
        <v>0</v>
      </c>
      <c r="H12" s="75">
        <f>[1]янв!H12+[1]февр!H12</f>
        <v>0</v>
      </c>
      <c r="I12" s="75">
        <f>[1]янв!I12+[1]февр!I12</f>
        <v>0</v>
      </c>
      <c r="J12" s="75">
        <f>[1]янв!J12+[1]февр!J12</f>
        <v>4</v>
      </c>
      <c r="K12" s="75">
        <f>[1]янв!K12+[1]февр!K12</f>
        <v>11</v>
      </c>
      <c r="L12" s="75">
        <f>[1]янв!L12+[1]февр!L12</f>
        <v>10</v>
      </c>
      <c r="M12" s="75">
        <f>[1]янв!M12+[1]февр!M12</f>
        <v>5</v>
      </c>
      <c r="N12" s="76">
        <f t="shared" si="0"/>
        <v>15.783077323613641</v>
      </c>
      <c r="O12" s="76">
        <f t="shared" si="1"/>
        <v>4.8315542827388693</v>
      </c>
      <c r="P12" s="77">
        <f t="shared" si="2"/>
        <v>2.4998989694887856</v>
      </c>
      <c r="Q12" s="77">
        <f t="shared" si="3"/>
        <v>0</v>
      </c>
      <c r="R12" s="77">
        <f t="shared" si="4"/>
        <v>0</v>
      </c>
      <c r="S12" s="77">
        <f t="shared" si="5"/>
        <v>0</v>
      </c>
      <c r="T12" s="77"/>
      <c r="U12" s="78">
        <f t="shared" si="6"/>
        <v>10.951523040874772</v>
      </c>
      <c r="V12" s="79">
        <v>9898</v>
      </c>
      <c r="W12" s="74">
        <f>[1]янв!W12+[1]февр!W12</f>
        <v>0</v>
      </c>
      <c r="X12" s="74">
        <f>[1]янв!X12+[1]февр!X12</f>
        <v>0</v>
      </c>
      <c r="Y12" s="80">
        <v>7671</v>
      </c>
      <c r="Z12" s="81">
        <f t="shared" si="7"/>
        <v>0</v>
      </c>
      <c r="AA12" s="82"/>
    </row>
    <row r="13" spans="1:27" ht="20.100000000000001" customHeight="1">
      <c r="A13" s="71">
        <v>8</v>
      </c>
      <c r="B13" s="72" t="s">
        <v>80</v>
      </c>
      <c r="C13" s="73">
        <f>[1]февр!C13</f>
        <v>14683.5</v>
      </c>
      <c r="D13" s="74">
        <f>[1]янв!D13+[1]февр!D13</f>
        <v>30</v>
      </c>
      <c r="E13" s="74">
        <f>[1]янв!E13+[1]февр!E13</f>
        <v>33</v>
      </c>
      <c r="F13" s="75">
        <f>[1]янв!F13+[1]февр!F13</f>
        <v>0</v>
      </c>
      <c r="G13" s="75">
        <f>[1]янв!G13+[1]февр!G13</f>
        <v>0</v>
      </c>
      <c r="H13" s="75">
        <f>[1]янв!H13+[1]февр!H13</f>
        <v>0</v>
      </c>
      <c r="I13" s="75">
        <f>[1]янв!I13+[1]февр!I13</f>
        <v>0</v>
      </c>
      <c r="J13" s="75">
        <f>[1]янв!J13+[1]февр!J13</f>
        <v>6</v>
      </c>
      <c r="K13" s="75">
        <f>[1]янв!K13+[1]февр!K13</f>
        <v>27</v>
      </c>
      <c r="L13" s="75">
        <f>[1]янв!L13+[1]февр!L13</f>
        <v>24</v>
      </c>
      <c r="M13" s="75">
        <f>[1]янв!M13+[1]февр!M13</f>
        <v>9</v>
      </c>
      <c r="N13" s="76">
        <f t="shared" si="0"/>
        <v>12.638676064970884</v>
      </c>
      <c r="O13" s="76">
        <f t="shared" si="1"/>
        <v>13.902543671467974</v>
      </c>
      <c r="P13" s="77">
        <f t="shared" si="2"/>
        <v>5.1414323313478318</v>
      </c>
      <c r="Q13" s="77">
        <f t="shared" si="3"/>
        <v>0</v>
      </c>
      <c r="R13" s="77">
        <f t="shared" si="4"/>
        <v>0</v>
      </c>
      <c r="S13" s="77">
        <f t="shared" si="5"/>
        <v>0</v>
      </c>
      <c r="T13" s="77"/>
      <c r="U13" s="78">
        <f t="shared" si="6"/>
        <v>-1.2638676064970902</v>
      </c>
      <c r="V13" s="79">
        <v>7219</v>
      </c>
      <c r="W13" s="74">
        <f>[1]янв!W13+[1]февр!W13</f>
        <v>0</v>
      </c>
      <c r="X13" s="74">
        <f>[1]янв!X13+[1]февр!X13</f>
        <v>0</v>
      </c>
      <c r="Y13" s="80">
        <v>5281</v>
      </c>
      <c r="Z13" s="81">
        <f t="shared" si="7"/>
        <v>0</v>
      </c>
      <c r="AA13" s="82"/>
    </row>
    <row r="14" spans="1:27" ht="20.100000000000001" customHeight="1">
      <c r="A14" s="71">
        <v>9</v>
      </c>
      <c r="B14" s="72" t="s">
        <v>81</v>
      </c>
      <c r="C14" s="73">
        <f>[1]февр!C14</f>
        <v>16313</v>
      </c>
      <c r="D14" s="74">
        <f>[1]янв!D14+[1]февр!D14</f>
        <v>34</v>
      </c>
      <c r="E14" s="74">
        <f>[1]янв!E14+[1]февр!E14</f>
        <v>42</v>
      </c>
      <c r="F14" s="75">
        <f>[1]янв!F14+[1]февр!F14</f>
        <v>0</v>
      </c>
      <c r="G14" s="75">
        <f>[1]янв!G14+[1]февр!G14</f>
        <v>0</v>
      </c>
      <c r="H14" s="75">
        <f>[1]янв!H14+[1]февр!H14</f>
        <v>0</v>
      </c>
      <c r="I14" s="75">
        <f>[1]янв!I14+[1]февр!I14</f>
        <v>0</v>
      </c>
      <c r="J14" s="75">
        <f>[1]янв!J14+[1]февр!J14</f>
        <v>9</v>
      </c>
      <c r="K14" s="75">
        <f>[1]янв!K14+[1]февр!K14</f>
        <v>33</v>
      </c>
      <c r="L14" s="75">
        <f>[1]янв!L14+[1]февр!L14</f>
        <v>24</v>
      </c>
      <c r="M14" s="75">
        <f>[1]янв!M14+[1]февр!M14</f>
        <v>18</v>
      </c>
      <c r="N14" s="76">
        <f t="shared" si="0"/>
        <v>12.893030098694293</v>
      </c>
      <c r="O14" s="76">
        <f t="shared" si="1"/>
        <v>15.926684239563539</v>
      </c>
      <c r="P14" s="77">
        <f t="shared" si="2"/>
        <v>6.5995732574679939</v>
      </c>
      <c r="Q14" s="77">
        <f t="shared" si="3"/>
        <v>0</v>
      </c>
      <c r="R14" s="77">
        <f t="shared" si="4"/>
        <v>0</v>
      </c>
      <c r="S14" s="77">
        <f t="shared" si="5"/>
        <v>0</v>
      </c>
      <c r="T14" s="77"/>
      <c r="U14" s="78">
        <f t="shared" si="6"/>
        <v>-3.0336541408692455</v>
      </c>
      <c r="V14" s="79">
        <v>8436</v>
      </c>
      <c r="W14" s="74">
        <f>[1]янв!W14+[1]февр!W14</f>
        <v>1</v>
      </c>
      <c r="X14" s="74">
        <f>[1]янв!X14+[1]февр!X14</f>
        <v>1</v>
      </c>
      <c r="Y14" s="80">
        <v>5263</v>
      </c>
      <c r="Z14" s="81">
        <f t="shared" si="7"/>
        <v>20.149837133550488</v>
      </c>
      <c r="AA14" s="82"/>
    </row>
    <row r="15" spans="1:27" ht="20.100000000000001" customHeight="1">
      <c r="A15" s="83">
        <v>10</v>
      </c>
      <c r="B15" s="84" t="s">
        <v>82</v>
      </c>
      <c r="C15" s="73">
        <f>[1]февр!C15</f>
        <v>10398.5</v>
      </c>
      <c r="D15" s="74">
        <f>[1]янв!D15+[1]февр!D15</f>
        <v>23</v>
      </c>
      <c r="E15" s="74">
        <f>[1]янв!E15+[1]февр!E15</f>
        <v>16</v>
      </c>
      <c r="F15" s="75">
        <f>[1]янв!F15+[1]февр!F15</f>
        <v>0</v>
      </c>
      <c r="G15" s="75">
        <f>[1]янв!G15+[1]февр!G15</f>
        <v>0</v>
      </c>
      <c r="H15" s="75">
        <f>[1]янв!H15+[1]февр!H15</f>
        <v>0</v>
      </c>
      <c r="I15" s="75">
        <f>[1]янв!I15+[1]февр!I15</f>
        <v>0</v>
      </c>
      <c r="J15" s="75">
        <f>[1]янв!J15+[1]февр!J15</f>
        <v>6</v>
      </c>
      <c r="K15" s="75">
        <f>[1]янв!K15+[1]февр!K15</f>
        <v>10</v>
      </c>
      <c r="L15" s="75">
        <f>[1]янв!L15+[1]февр!L15</f>
        <v>12</v>
      </c>
      <c r="M15" s="75">
        <f>[1]янв!M15+[1]февр!M15</f>
        <v>4</v>
      </c>
      <c r="N15" s="76">
        <f t="shared" si="0"/>
        <v>13.682550367841516</v>
      </c>
      <c r="O15" s="76">
        <f t="shared" si="1"/>
        <v>9.5182959080636618</v>
      </c>
      <c r="P15" s="77">
        <f t="shared" si="2"/>
        <v>7.1322059953881629</v>
      </c>
      <c r="Q15" s="77">
        <f t="shared" si="3"/>
        <v>0</v>
      </c>
      <c r="R15" s="77">
        <f t="shared" si="4"/>
        <v>0</v>
      </c>
      <c r="S15" s="77">
        <f t="shared" si="5"/>
        <v>0</v>
      </c>
      <c r="T15" s="77"/>
      <c r="U15" s="78">
        <f t="shared" si="6"/>
        <v>4.1642544597778546</v>
      </c>
      <c r="V15" s="79">
        <v>5204</v>
      </c>
      <c r="W15" s="74">
        <f>[1]янв!W15+[1]февр!W15</f>
        <v>0</v>
      </c>
      <c r="X15" s="74">
        <f>[1]янв!X15+[1]февр!X15</f>
        <v>0</v>
      </c>
      <c r="Y15" s="80">
        <v>3070</v>
      </c>
      <c r="Z15" s="81">
        <f t="shared" si="7"/>
        <v>0</v>
      </c>
      <c r="AA15" s="82"/>
    </row>
    <row r="16" spans="1:27" ht="29.45" customHeight="1">
      <c r="A16" s="85"/>
      <c r="B16" s="86" t="s">
        <v>83</v>
      </c>
      <c r="C16" s="87">
        <f>[1]февр!C16</f>
        <v>154865.5</v>
      </c>
      <c r="D16" s="88">
        <f>[1]янв!D16+[1]февр!D16</f>
        <v>326</v>
      </c>
      <c r="E16" s="74">
        <f>[1]янв!E16+[1]февр!E16</f>
        <v>293</v>
      </c>
      <c r="F16" s="88">
        <f>[1]янв!F16+[1]февр!F16</f>
        <v>5</v>
      </c>
      <c r="G16" s="88">
        <f>[1]янв!G16+[1]февр!G16</f>
        <v>0</v>
      </c>
      <c r="H16" s="88">
        <f>[1]янв!H16+[1]февр!H16</f>
        <v>1</v>
      </c>
      <c r="I16" s="88">
        <f>[1]янв!I16+[1]февр!I16</f>
        <v>0</v>
      </c>
      <c r="J16" s="89">
        <f>[1]янв!J16+[1]февр!J16</f>
        <v>74</v>
      </c>
      <c r="K16" s="89">
        <f>[1]янв!K16+[1]февр!K16</f>
        <v>214</v>
      </c>
      <c r="L16" s="89">
        <f>[1]янв!L16+[1]февр!L16</f>
        <v>171</v>
      </c>
      <c r="M16" s="89">
        <f>[1]янв!M16+[1]февр!M16</f>
        <v>122</v>
      </c>
      <c r="N16" s="90">
        <f t="shared" si="0"/>
        <v>13.021854447891879</v>
      </c>
      <c r="O16" s="90">
        <f t="shared" si="1"/>
        <v>11.703691267583807</v>
      </c>
      <c r="P16" s="91">
        <f t="shared" si="2"/>
        <v>5.7393397610301031</v>
      </c>
      <c r="Q16" s="91">
        <f t="shared" si="3"/>
        <v>15.337423312883436</v>
      </c>
      <c r="R16" s="91">
        <f t="shared" si="4"/>
        <v>3.0674846625766872</v>
      </c>
      <c r="S16" s="91">
        <f t="shared" si="5"/>
        <v>0</v>
      </c>
      <c r="T16" s="92">
        <v>0</v>
      </c>
      <c r="U16" s="93">
        <f t="shared" si="6"/>
        <v>1.3181631803080727</v>
      </c>
      <c r="V16" s="94">
        <v>79759</v>
      </c>
      <c r="W16" s="88">
        <f>[1]янв!W16+[1]февр!W16</f>
        <v>2</v>
      </c>
      <c r="X16" s="88">
        <f>[1]янв!X16+[1]февр!X16</f>
        <v>7</v>
      </c>
      <c r="Y16" s="95">
        <v>49382</v>
      </c>
      <c r="Z16" s="96">
        <f t="shared" si="7"/>
        <v>24.49762389680923</v>
      </c>
      <c r="AA16" s="97">
        <v>5</v>
      </c>
    </row>
    <row r="17" spans="1:27" ht="36" customHeight="1">
      <c r="A17" s="98">
        <v>11</v>
      </c>
      <c r="B17" s="99" t="s">
        <v>84</v>
      </c>
      <c r="C17" s="73">
        <f>[1]февр!C17</f>
        <v>63255.5</v>
      </c>
      <c r="D17" s="74">
        <f>[1]янв!D17+[1]февр!D17</f>
        <v>194</v>
      </c>
      <c r="E17" s="74">
        <f>[1]янв!E17+[1]февр!E17</f>
        <v>111</v>
      </c>
      <c r="F17" s="75">
        <f>[1]янв!F17+[1]февр!F17</f>
        <v>0</v>
      </c>
      <c r="G17" s="75">
        <f>[1]янв!G17+[1]февр!G17</f>
        <v>1</v>
      </c>
      <c r="H17" s="75">
        <f>[1]янв!H17+[1]февр!H17</f>
        <v>0</v>
      </c>
      <c r="I17" s="75">
        <f>[1]янв!I17+[1]февр!I17</f>
        <v>3</v>
      </c>
      <c r="J17" s="75">
        <f>[1]янв!J17+[1]февр!J17</f>
        <v>21</v>
      </c>
      <c r="K17" s="75">
        <f>[1]янв!K17+[1]февр!K17</f>
        <v>89</v>
      </c>
      <c r="L17" s="75">
        <f>[1]янв!L17+[1]февр!L17</f>
        <v>44</v>
      </c>
      <c r="M17" s="75">
        <f>[1]янв!M17+[1]февр!M17</f>
        <v>67</v>
      </c>
      <c r="N17" s="76">
        <f t="shared" si="0"/>
        <v>18.972010339021903</v>
      </c>
      <c r="O17" s="76">
        <f t="shared" si="1"/>
        <v>10.855119317687791</v>
      </c>
      <c r="P17" s="77">
        <f t="shared" si="2"/>
        <v>3.5618008335161222</v>
      </c>
      <c r="Q17" s="77">
        <f t="shared" si="3"/>
        <v>0</v>
      </c>
      <c r="R17" s="77">
        <f t="shared" si="4"/>
        <v>15.228426395939087</v>
      </c>
      <c r="S17" s="77">
        <f t="shared" si="5"/>
        <v>15.228426395939087</v>
      </c>
      <c r="T17" s="100"/>
      <c r="U17" s="78">
        <f t="shared" si="6"/>
        <v>8.1168910213341121</v>
      </c>
      <c r="V17" s="101">
        <v>36472</v>
      </c>
      <c r="W17" s="74">
        <f>[1]янв!W17+[1]февр!W17</f>
        <v>0</v>
      </c>
      <c r="X17" s="74">
        <f>[1]янв!X17+[1]февр!X17</f>
        <v>1</v>
      </c>
      <c r="Y17" s="80">
        <v>17676</v>
      </c>
      <c r="Z17" s="81">
        <f t="shared" si="7"/>
        <v>0.92248501297384355</v>
      </c>
      <c r="AA17" s="82"/>
    </row>
    <row r="18" spans="1:27" ht="36.75" customHeight="1">
      <c r="A18" s="176" t="s">
        <v>85</v>
      </c>
      <c r="B18" s="177"/>
      <c r="C18" s="87">
        <f>[1]февр!C18</f>
        <v>218121</v>
      </c>
      <c r="D18" s="88">
        <f>[1]янв!D18+[1]февр!D18</f>
        <v>520</v>
      </c>
      <c r="E18" s="74">
        <f>[1]янв!E18+[1]февр!E18</f>
        <v>404</v>
      </c>
      <c r="F18" s="88">
        <f>[1]янв!F18+[1]февр!F18</f>
        <v>5</v>
      </c>
      <c r="G18" s="88">
        <f>[1]янв!G18+[1]февр!G18</f>
        <v>1</v>
      </c>
      <c r="H18" s="88">
        <f>[1]янв!H18+[1]февр!H18</f>
        <v>1</v>
      </c>
      <c r="I18" s="88">
        <f>[1]янв!I18+[1]февр!I18</f>
        <v>3</v>
      </c>
      <c r="J18" s="88">
        <f>[1]янв!J18+[1]февр!J18</f>
        <v>95</v>
      </c>
      <c r="K18" s="88">
        <f>[1]янв!K18+[1]февр!K18</f>
        <v>303</v>
      </c>
      <c r="L18" s="88">
        <f>[1]янв!L18+[1]февр!L18</f>
        <v>215</v>
      </c>
      <c r="M18" s="88">
        <f>[1]янв!M18+[1]февр!M18</f>
        <v>189</v>
      </c>
      <c r="N18" s="102">
        <f t="shared" si="0"/>
        <v>14.747410840771867</v>
      </c>
      <c r="O18" s="102">
        <f t="shared" si="1"/>
        <v>11.457603807061219</v>
      </c>
      <c r="P18" s="91">
        <f t="shared" si="2"/>
        <v>5.0560521719678917</v>
      </c>
      <c r="Q18" s="91">
        <v>9</v>
      </c>
      <c r="R18" s="91">
        <f t="shared" si="4"/>
        <v>7.6481835564053533</v>
      </c>
      <c r="S18" s="91">
        <f t="shared" si="5"/>
        <v>5.736137667304015</v>
      </c>
      <c r="T18" s="92"/>
      <c r="U18" s="103">
        <f t="shared" si="6"/>
        <v>3.2898070337106482</v>
      </c>
      <c r="V18" s="94">
        <v>116231</v>
      </c>
      <c r="W18" s="88">
        <f>[1]янв!W18+[1]февр!W18</f>
        <v>2</v>
      </c>
      <c r="X18" s="88">
        <f>[1]янв!X18+[1]февр!X18</f>
        <v>8</v>
      </c>
      <c r="Y18" s="104">
        <v>67058</v>
      </c>
      <c r="Z18" s="105">
        <f>X18*10000/Y18*6.186</f>
        <v>7.3798801037907484</v>
      </c>
      <c r="AA18" s="106">
        <f>AA16+AA17</f>
        <v>5</v>
      </c>
    </row>
    <row r="19" spans="1:27" s="115" customFormat="1" ht="36.75" customHeight="1">
      <c r="A19" s="178" t="s">
        <v>86</v>
      </c>
      <c r="B19" s="179"/>
      <c r="C19" s="107">
        <v>218118.5</v>
      </c>
      <c r="D19" s="75">
        <v>501</v>
      </c>
      <c r="E19" s="75">
        <v>342</v>
      </c>
      <c r="F19" s="75">
        <v>3</v>
      </c>
      <c r="G19" s="75">
        <v>1</v>
      </c>
      <c r="H19" s="75">
        <v>0</v>
      </c>
      <c r="I19" s="75">
        <v>5</v>
      </c>
      <c r="J19" s="75">
        <v>100</v>
      </c>
      <c r="K19" s="75">
        <v>238</v>
      </c>
      <c r="L19" s="75">
        <v>181</v>
      </c>
      <c r="M19" s="75">
        <v>115</v>
      </c>
      <c r="N19" s="108">
        <v>14.208725990688549</v>
      </c>
      <c r="O19" s="108">
        <v>9.6993698379550555</v>
      </c>
      <c r="P19" s="109">
        <v>5.2654874789329424</v>
      </c>
      <c r="Q19" s="109">
        <v>5.9880239520958085</v>
      </c>
      <c r="R19" s="109">
        <v>9.8814229249011856</v>
      </c>
      <c r="S19" s="109">
        <v>9.8814229249011856</v>
      </c>
      <c r="T19" s="109"/>
      <c r="U19" s="110">
        <v>4.5093561527334938</v>
      </c>
      <c r="V19" s="111">
        <v>117482</v>
      </c>
      <c r="W19" s="75">
        <v>1</v>
      </c>
      <c r="X19" s="75">
        <v>5</v>
      </c>
      <c r="Y19" s="112">
        <v>66436</v>
      </c>
      <c r="Z19" s="113">
        <v>4.6556084050815825</v>
      </c>
      <c r="AA19" s="114">
        <v>3</v>
      </c>
    </row>
    <row r="20" spans="1:27" s="115" customFormat="1" ht="29.45" customHeight="1">
      <c r="A20" s="180" t="s">
        <v>87</v>
      </c>
      <c r="B20" s="180"/>
      <c r="C20" s="180"/>
      <c r="D20" s="116">
        <f>D18-D19</f>
        <v>19</v>
      </c>
      <c r="E20" s="116">
        <f t="shared" ref="E20:M20" si="8">E18-E19</f>
        <v>62</v>
      </c>
      <c r="F20" s="116">
        <f t="shared" si="8"/>
        <v>2</v>
      </c>
      <c r="G20" s="116">
        <f t="shared" si="8"/>
        <v>0</v>
      </c>
      <c r="H20" s="116">
        <f t="shared" si="8"/>
        <v>1</v>
      </c>
      <c r="I20" s="116">
        <f t="shared" si="8"/>
        <v>-2</v>
      </c>
      <c r="J20" s="116">
        <f t="shared" si="8"/>
        <v>-5</v>
      </c>
      <c r="K20" s="116">
        <f t="shared" si="8"/>
        <v>65</v>
      </c>
      <c r="L20" s="116">
        <f t="shared" si="8"/>
        <v>34</v>
      </c>
      <c r="M20" s="116">
        <f t="shared" si="8"/>
        <v>74</v>
      </c>
      <c r="N20" s="117">
        <f>N18/N19-100%</f>
        <v>3.7912255499636949E-2</v>
      </c>
      <c r="O20" s="117">
        <f t="shared" ref="O20:U20" si="9">O18/O19-100%</f>
        <v>0.18127301035846011</v>
      </c>
      <c r="P20" s="117">
        <f t="shared" si="9"/>
        <v>-3.9775103027591463E-2</v>
      </c>
      <c r="Q20" s="117">
        <f t="shared" si="9"/>
        <v>0.50299999999999989</v>
      </c>
      <c r="R20" s="117">
        <f t="shared" si="9"/>
        <v>-0.22600382409177822</v>
      </c>
      <c r="S20" s="117">
        <f t="shared" si="9"/>
        <v>-0.41950286806883363</v>
      </c>
      <c r="T20" s="117"/>
      <c r="U20" s="117">
        <f t="shared" si="9"/>
        <v>-0.27044861344198234</v>
      </c>
      <c r="V20" s="116">
        <f>V18-V19</f>
        <v>-1251</v>
      </c>
      <c r="W20" s="116">
        <f>W18-W19</f>
        <v>1</v>
      </c>
      <c r="X20" s="116">
        <f>X18-X19</f>
        <v>3</v>
      </c>
      <c r="Y20" s="116">
        <f>Y18-Y19</f>
        <v>622</v>
      </c>
      <c r="Z20" s="117">
        <f>Z18/Z19-100%</f>
        <v>0.58515911598914361</v>
      </c>
      <c r="AA20" s="116">
        <f>AA18-AA19</f>
        <v>2</v>
      </c>
    </row>
    <row r="21" spans="1:27" s="115" customFormat="1" ht="27" customHeight="1">
      <c r="A21" s="165" t="s">
        <v>88</v>
      </c>
      <c r="B21" s="165"/>
      <c r="C21" s="118">
        <v>217074</v>
      </c>
      <c r="D21" s="119">
        <v>504</v>
      </c>
      <c r="E21" s="119">
        <v>370</v>
      </c>
      <c r="F21" s="119">
        <v>3</v>
      </c>
      <c r="G21" s="119">
        <v>3</v>
      </c>
      <c r="H21" s="119">
        <v>0</v>
      </c>
      <c r="I21" s="119">
        <v>3</v>
      </c>
      <c r="J21" s="120">
        <v>88</v>
      </c>
      <c r="K21" s="120">
        <v>276</v>
      </c>
      <c r="L21" s="120">
        <v>176</v>
      </c>
      <c r="M21" s="120">
        <v>194</v>
      </c>
      <c r="N21" s="121">
        <v>14.4</v>
      </c>
      <c r="O21" s="121">
        <v>10.5</v>
      </c>
      <c r="P21" s="122">
        <v>4.5999999999999996</v>
      </c>
      <c r="Q21" s="122">
        <v>6</v>
      </c>
      <c r="R21" s="122">
        <v>5.9</v>
      </c>
      <c r="S21" s="122">
        <v>5.9</v>
      </c>
      <c r="T21" s="122">
        <v>0</v>
      </c>
      <c r="U21" s="123">
        <f>N21-O21</f>
        <v>3.9000000000000004</v>
      </c>
      <c r="V21" s="124">
        <v>118748</v>
      </c>
      <c r="W21" s="125"/>
      <c r="X21" s="126">
        <v>6</v>
      </c>
      <c r="Y21" s="126">
        <v>64080</v>
      </c>
      <c r="Z21" s="126">
        <v>5.7</v>
      </c>
      <c r="AA21" s="127">
        <v>4</v>
      </c>
    </row>
    <row r="22" spans="1:27" ht="45" customHeight="1">
      <c r="A22" s="128" t="s">
        <v>89</v>
      </c>
      <c r="Q22" s="166" t="s">
        <v>90</v>
      </c>
      <c r="R22" s="167"/>
      <c r="S22" s="167"/>
      <c r="T22" s="167"/>
      <c r="U22" s="167"/>
      <c r="V22" s="167"/>
      <c r="W22" s="167"/>
      <c r="X22" s="167"/>
      <c r="Y22" s="167"/>
      <c r="Z22" s="167"/>
      <c r="AA22" s="129"/>
    </row>
    <row r="23" spans="1:27" ht="35.25" customHeight="1">
      <c r="A23" s="128" t="s">
        <v>91</v>
      </c>
      <c r="V23" s="130" t="s">
        <v>92</v>
      </c>
      <c r="W23" s="131" t="s">
        <v>93</v>
      </c>
      <c r="X23" s="131" t="s">
        <v>94</v>
      </c>
      <c r="Y23" s="132" t="s">
        <v>95</v>
      </c>
      <c r="Z23" s="131" t="s">
        <v>96</v>
      </c>
    </row>
    <row r="24" spans="1:27" ht="30" customHeight="1">
      <c r="Q24" s="168" t="s">
        <v>97</v>
      </c>
      <c r="R24" s="169"/>
      <c r="S24" s="169"/>
      <c r="T24" s="169"/>
      <c r="U24" s="170"/>
      <c r="V24" s="133">
        <f>6*10000/V25*6.186</f>
        <v>6.3413634033828812</v>
      </c>
      <c r="W24" s="133">
        <f>W18*10000/W25*6.186</f>
        <v>14.507504690431519</v>
      </c>
      <c r="X24" s="133">
        <f>X18*10000/X25*6.186</f>
        <v>7.3798801037907484</v>
      </c>
      <c r="Y24" s="134">
        <f>G18*10000/Y25*6.186</f>
        <v>1.1220954488563188</v>
      </c>
      <c r="Z24" s="133">
        <f>AA18*10000/Z25*6.186</f>
        <v>14.637262789266952</v>
      </c>
    </row>
    <row r="25" spans="1:27" ht="19.5" customHeight="1">
      <c r="Q25" s="135" t="s">
        <v>98</v>
      </c>
      <c r="R25" s="136"/>
      <c r="S25" s="136"/>
      <c r="T25" s="136"/>
      <c r="U25" s="137"/>
      <c r="V25" s="138">
        <v>58530</v>
      </c>
      <c r="W25" s="138">
        <v>8528</v>
      </c>
      <c r="X25" s="139">
        <v>67058</v>
      </c>
      <c r="Y25" s="138">
        <v>55129</v>
      </c>
      <c r="Z25" s="140">
        <v>21131</v>
      </c>
    </row>
    <row r="26" spans="1:27" ht="30.75" customHeight="1">
      <c r="Q26" s="168" t="s">
        <v>99</v>
      </c>
      <c r="R26" s="169"/>
      <c r="S26" s="169"/>
      <c r="T26" s="169"/>
      <c r="U26" s="170"/>
      <c r="V26" s="133">
        <v>4.2337964547258915</v>
      </c>
      <c r="W26" s="133">
        <v>7.7402402402402402</v>
      </c>
      <c r="X26" s="133">
        <v>4.6556084050815825</v>
      </c>
      <c r="Y26" s="133">
        <v>1.1332783731794449</v>
      </c>
      <c r="Z26" s="133">
        <v>8.7823576735601723</v>
      </c>
    </row>
    <row r="27" spans="1:27" ht="34.5" customHeight="1">
      <c r="Q27" s="171" t="s">
        <v>100</v>
      </c>
      <c r="R27" s="172"/>
      <c r="S27" s="172"/>
      <c r="T27" s="172"/>
      <c r="U27" s="172"/>
      <c r="V27" s="141">
        <f>(V24/V26)-100%</f>
        <v>0.49779600205023078</v>
      </c>
      <c r="W27" s="141">
        <f>(W24/W26)-100%</f>
        <v>0.87429643527204504</v>
      </c>
      <c r="X27" s="141">
        <f>(X24/X26)-100%</f>
        <v>0.58515911598914361</v>
      </c>
      <c r="Y27" s="141">
        <f>Y24/Y26-100%</f>
        <v>-9.8677646973461819E-3</v>
      </c>
      <c r="Z27" s="141">
        <f>Z24/Z26-100%</f>
        <v>0.66666666666666652</v>
      </c>
    </row>
    <row r="28" spans="1:27" ht="24.6" customHeight="1"/>
    <row r="30" spans="1:27" ht="30.6" customHeight="1"/>
    <row r="35" spans="1:11" ht="15.75">
      <c r="A35" s="142"/>
      <c r="B35" s="164"/>
      <c r="C35" s="164"/>
      <c r="D35" s="173"/>
      <c r="E35" s="143"/>
      <c r="F35" s="144"/>
      <c r="G35" s="143"/>
      <c r="H35" s="143"/>
      <c r="I35" s="143"/>
      <c r="J35" s="142"/>
      <c r="K35" s="142"/>
    </row>
    <row r="36" spans="1:11" ht="39" customHeight="1">
      <c r="A36" s="142"/>
      <c r="B36" s="164"/>
      <c r="C36" s="164"/>
      <c r="D36" s="173"/>
      <c r="E36" s="143"/>
      <c r="F36" s="144"/>
      <c r="G36" s="143"/>
      <c r="H36" s="145"/>
      <c r="I36" s="145"/>
      <c r="J36" s="142"/>
      <c r="K36" s="142"/>
    </row>
    <row r="37" spans="1:11" ht="18.75">
      <c r="A37" s="142"/>
      <c r="B37" s="162"/>
      <c r="C37" s="143"/>
      <c r="D37" s="144"/>
      <c r="E37" s="143"/>
      <c r="F37" s="146"/>
      <c r="G37" s="164"/>
      <c r="H37" s="164"/>
      <c r="I37" s="164"/>
      <c r="J37" s="142"/>
      <c r="K37" s="142"/>
    </row>
    <row r="38" spans="1:11" ht="18" customHeight="1">
      <c r="A38" s="142"/>
      <c r="B38" s="162"/>
      <c r="C38" s="147"/>
      <c r="D38" s="148"/>
      <c r="E38" s="143"/>
      <c r="F38" s="146"/>
      <c r="G38" s="164"/>
      <c r="H38" s="164"/>
      <c r="I38" s="164"/>
      <c r="J38" s="142"/>
      <c r="K38" s="142"/>
    </row>
    <row r="39" spans="1:11" ht="19.5">
      <c r="A39" s="142"/>
      <c r="B39" s="162"/>
      <c r="C39" s="143"/>
      <c r="D39" s="149"/>
      <c r="E39" s="143"/>
      <c r="F39" s="146"/>
      <c r="G39" s="164"/>
      <c r="H39" s="164"/>
      <c r="I39" s="164"/>
      <c r="J39" s="142"/>
      <c r="K39" s="142"/>
    </row>
    <row r="40" spans="1:11" ht="18" customHeight="1">
      <c r="A40" s="142"/>
      <c r="B40" s="162"/>
      <c r="C40" s="147"/>
      <c r="D40" s="150"/>
      <c r="E40" s="143"/>
      <c r="F40" s="146"/>
      <c r="G40" s="164"/>
      <c r="H40" s="164"/>
      <c r="I40" s="164"/>
      <c r="J40" s="142"/>
      <c r="K40" s="142"/>
    </row>
    <row r="41" spans="1:11" ht="15" customHeight="1">
      <c r="A41" s="142"/>
      <c r="B41" s="162"/>
      <c r="C41" s="143"/>
      <c r="D41" s="163"/>
      <c r="E41" s="143"/>
      <c r="F41" s="146"/>
      <c r="G41" s="164"/>
      <c r="H41" s="164"/>
      <c r="I41" s="164"/>
      <c r="J41" s="142"/>
      <c r="K41" s="142"/>
    </row>
    <row r="42" spans="1:11" ht="25.9" customHeight="1">
      <c r="A42" s="142"/>
      <c r="B42" s="162"/>
      <c r="C42" s="147"/>
      <c r="D42" s="163"/>
      <c r="E42" s="143"/>
      <c r="F42" s="143"/>
      <c r="G42" s="164"/>
      <c r="H42" s="164"/>
      <c r="I42" s="164"/>
      <c r="J42" s="142"/>
      <c r="K42" s="142"/>
    </row>
    <row r="43" spans="1:11" ht="16.149999999999999" customHeight="1">
      <c r="A43" s="142"/>
      <c r="B43" s="162"/>
      <c r="C43" s="143"/>
      <c r="D43" s="149"/>
      <c r="E43" s="143"/>
      <c r="F43" s="146"/>
      <c r="G43" s="164"/>
      <c r="H43" s="164"/>
      <c r="I43" s="164"/>
      <c r="J43" s="142"/>
      <c r="K43" s="142"/>
    </row>
    <row r="44" spans="1:11" ht="30" customHeight="1">
      <c r="A44" s="142"/>
      <c r="B44" s="162"/>
      <c r="C44" s="147"/>
      <c r="D44" s="150"/>
      <c r="E44" s="143"/>
      <c r="F44" s="143"/>
      <c r="G44" s="164"/>
      <c r="H44" s="164"/>
      <c r="I44" s="164"/>
      <c r="J44" s="142"/>
      <c r="K44" s="142"/>
    </row>
    <row r="45" spans="1:11" ht="19.5">
      <c r="A45" s="142"/>
      <c r="B45" s="151"/>
      <c r="C45" s="143"/>
      <c r="D45" s="149"/>
      <c r="E45" s="143"/>
      <c r="F45" s="152"/>
      <c r="G45" s="143"/>
      <c r="H45" s="143"/>
      <c r="I45" s="143"/>
      <c r="J45" s="142"/>
      <c r="K45" s="142"/>
    </row>
    <row r="46" spans="1:11" ht="15.75">
      <c r="A46" s="142"/>
      <c r="B46" s="151"/>
      <c r="C46" s="147"/>
      <c r="D46" s="150"/>
      <c r="E46" s="143"/>
      <c r="F46" s="143"/>
      <c r="G46" s="143"/>
      <c r="H46" s="153"/>
      <c r="I46" s="153"/>
      <c r="J46" s="142"/>
      <c r="K46" s="142"/>
    </row>
    <row r="47" spans="1:11" ht="19.5">
      <c r="A47" s="142"/>
      <c r="B47" s="151"/>
      <c r="C47" s="143"/>
      <c r="D47" s="149"/>
      <c r="E47" s="151"/>
      <c r="F47" s="146"/>
      <c r="G47" s="143"/>
      <c r="H47" s="143"/>
      <c r="I47" s="143"/>
      <c r="J47" s="142"/>
      <c r="K47" s="142"/>
    </row>
    <row r="48" spans="1:11" ht="15.75">
      <c r="A48" s="142"/>
      <c r="B48" s="151"/>
      <c r="C48" s="147"/>
      <c r="D48" s="150"/>
      <c r="E48" s="151"/>
      <c r="F48" s="143"/>
      <c r="G48" s="143"/>
      <c r="H48" s="143"/>
      <c r="I48" s="143"/>
      <c r="J48" s="142"/>
      <c r="K48" s="142"/>
    </row>
    <row r="49" spans="1:11" ht="19.5">
      <c r="A49" s="142"/>
      <c r="B49" s="151"/>
      <c r="C49" s="143"/>
      <c r="D49" s="149"/>
      <c r="E49" s="143"/>
      <c r="F49" s="154"/>
      <c r="G49" s="143"/>
      <c r="H49" s="143"/>
      <c r="I49" s="143"/>
      <c r="J49" s="142"/>
      <c r="K49" s="142"/>
    </row>
    <row r="50" spans="1:11" ht="19.5">
      <c r="A50" s="142"/>
      <c r="B50" s="151"/>
      <c r="C50" s="147"/>
      <c r="D50" s="149"/>
      <c r="E50" s="143"/>
      <c r="F50" s="151"/>
      <c r="G50" s="143"/>
      <c r="H50" s="143"/>
      <c r="I50" s="143"/>
      <c r="J50" s="142"/>
      <c r="K50" s="142"/>
    </row>
    <row r="51" spans="1:11" ht="18.600000000000001" customHeight="1">
      <c r="A51" s="142"/>
      <c r="B51" s="151"/>
      <c r="C51" s="143"/>
      <c r="D51" s="149"/>
      <c r="E51" s="143"/>
      <c r="F51" s="146"/>
      <c r="G51" s="143"/>
      <c r="H51" s="143"/>
      <c r="I51" s="143"/>
      <c r="J51" s="142"/>
      <c r="K51" s="142"/>
    </row>
    <row r="52" spans="1:11" ht="16.149999999999999" customHeight="1">
      <c r="A52" s="142"/>
      <c r="B52" s="151"/>
      <c r="C52" s="147"/>
      <c r="D52" s="150"/>
      <c r="E52" s="143"/>
      <c r="F52" s="146"/>
      <c r="G52" s="143"/>
      <c r="H52" s="143"/>
      <c r="I52" s="143"/>
      <c r="J52" s="142"/>
      <c r="K52" s="142"/>
    </row>
    <row r="53" spans="1:11" ht="19.5">
      <c r="A53" s="142"/>
      <c r="B53" s="151"/>
      <c r="C53" s="143"/>
      <c r="D53" s="149"/>
      <c r="E53" s="143"/>
      <c r="F53" s="146"/>
      <c r="G53" s="143"/>
      <c r="H53" s="143"/>
      <c r="I53" s="143"/>
      <c r="J53" s="142"/>
      <c r="K53" s="142"/>
    </row>
    <row r="54" spans="1:11" ht="18.75">
      <c r="A54" s="142"/>
      <c r="B54" s="151"/>
      <c r="C54" s="147"/>
      <c r="D54" s="150"/>
      <c r="E54" s="143"/>
      <c r="F54" s="146"/>
      <c r="G54" s="143"/>
      <c r="H54" s="143"/>
      <c r="I54" s="143"/>
      <c r="J54" s="142"/>
      <c r="K54" s="142"/>
    </row>
    <row r="55" spans="1:11" ht="18.75">
      <c r="A55" s="142"/>
      <c r="B55" s="151"/>
      <c r="C55" s="143"/>
      <c r="D55" s="155"/>
      <c r="E55" s="143"/>
      <c r="F55" s="146"/>
      <c r="G55" s="143"/>
      <c r="H55" s="143"/>
      <c r="I55" s="143"/>
      <c r="J55" s="142"/>
      <c r="K55" s="142"/>
    </row>
    <row r="56" spans="1:11" ht="15.75">
      <c r="A56" s="142"/>
      <c r="B56" s="151"/>
      <c r="C56" s="143"/>
      <c r="D56" s="155"/>
      <c r="E56" s="143"/>
      <c r="F56" s="143"/>
      <c r="G56" s="143"/>
      <c r="H56" s="143"/>
      <c r="I56" s="143"/>
      <c r="J56" s="142"/>
      <c r="K56" s="142"/>
    </row>
    <row r="57" spans="1:11" ht="19.5">
      <c r="A57" s="142"/>
      <c r="B57" s="151"/>
      <c r="C57" s="143"/>
      <c r="D57" s="149"/>
      <c r="E57" s="143"/>
      <c r="F57" s="146"/>
      <c r="G57" s="143"/>
      <c r="H57" s="143"/>
      <c r="I57" s="143"/>
      <c r="J57" s="142"/>
      <c r="K57" s="142"/>
    </row>
    <row r="58" spans="1:11" ht="19.5">
      <c r="A58" s="142"/>
      <c r="B58" s="151"/>
      <c r="C58" s="143"/>
      <c r="D58" s="149"/>
      <c r="E58" s="143"/>
      <c r="F58" s="146"/>
      <c r="G58" s="143"/>
      <c r="H58" s="143"/>
      <c r="I58" s="143"/>
      <c r="J58" s="142"/>
      <c r="K58" s="142"/>
    </row>
    <row r="59" spans="1:11" ht="19.5">
      <c r="A59" s="142"/>
      <c r="B59" s="151"/>
      <c r="C59" s="147"/>
      <c r="D59" s="149"/>
      <c r="E59" s="143"/>
      <c r="F59" s="143"/>
      <c r="G59" s="143"/>
      <c r="H59" s="143"/>
      <c r="I59" s="143"/>
      <c r="J59" s="142"/>
      <c r="K59" s="142"/>
    </row>
    <row r="60" spans="1:11" ht="18.75">
      <c r="A60" s="142"/>
      <c r="B60" s="151"/>
      <c r="C60" s="143"/>
      <c r="D60" s="150"/>
      <c r="E60" s="143"/>
      <c r="F60" s="146"/>
      <c r="G60" s="143"/>
      <c r="H60" s="143"/>
      <c r="I60" s="143"/>
      <c r="J60" s="142"/>
      <c r="K60" s="142"/>
    </row>
    <row r="61" spans="1:11" ht="15.75">
      <c r="A61" s="142"/>
      <c r="B61" s="151"/>
      <c r="C61" s="147"/>
      <c r="D61" s="150"/>
      <c r="E61" s="143"/>
      <c r="F61" s="143"/>
      <c r="G61" s="143"/>
      <c r="H61" s="143"/>
      <c r="I61" s="143"/>
      <c r="J61" s="142"/>
      <c r="K61" s="142"/>
    </row>
    <row r="62" spans="1:11" ht="18.75">
      <c r="A62" s="142"/>
      <c r="B62" s="151"/>
      <c r="C62" s="143"/>
      <c r="D62" s="150"/>
      <c r="E62" s="143"/>
      <c r="F62" s="146"/>
      <c r="G62" s="143"/>
      <c r="H62" s="143"/>
      <c r="I62" s="143"/>
      <c r="J62" s="142"/>
      <c r="K62" s="142"/>
    </row>
    <row r="63" spans="1:11" ht="19.5" thickBot="1">
      <c r="B63" s="156"/>
      <c r="C63" s="157">
        <v>-55</v>
      </c>
      <c r="D63" s="158">
        <v>-46</v>
      </c>
      <c r="E63" s="159">
        <v>-10</v>
      </c>
      <c r="F63" s="160"/>
      <c r="G63" s="161"/>
      <c r="H63" s="161"/>
      <c r="I63" s="161"/>
    </row>
  </sheetData>
  <sheetProtection selectLockedCells="1" selectUnlockedCells="1"/>
  <mergeCells count="57">
    <mergeCell ref="A1:AA1"/>
    <mergeCell ref="A2:AA2"/>
    <mergeCell ref="A3:A5"/>
    <mergeCell ref="B3:B5"/>
    <mergeCell ref="C3:C5"/>
    <mergeCell ref="D3:D5"/>
    <mergeCell ref="E3:M3"/>
    <mergeCell ref="N3:N5"/>
    <mergeCell ref="O3:T3"/>
    <mergeCell ref="U3:U5"/>
    <mergeCell ref="AA4:AA5"/>
    <mergeCell ref="A18:B18"/>
    <mergeCell ref="A19:B19"/>
    <mergeCell ref="A20:C20"/>
    <mergeCell ref="O4:O5"/>
    <mergeCell ref="P4:P5"/>
    <mergeCell ref="Q4:Q5"/>
    <mergeCell ref="R4:R5"/>
    <mergeCell ref="S4:S5"/>
    <mergeCell ref="T4:T5"/>
    <mergeCell ref="V3:V5"/>
    <mergeCell ref="Y3:Y5"/>
    <mergeCell ref="Z3:Z5"/>
    <mergeCell ref="E4:E5"/>
    <mergeCell ref="F4:F5"/>
    <mergeCell ref="G4:G5"/>
    <mergeCell ref="B35:B36"/>
    <mergeCell ref="C35:C36"/>
    <mergeCell ref="D35:D36"/>
    <mergeCell ref="W4:W5"/>
    <mergeCell ref="X4:X5"/>
    <mergeCell ref="J4:J5"/>
    <mergeCell ref="K4:K5"/>
    <mergeCell ref="L4:L5"/>
    <mergeCell ref="M4:M5"/>
    <mergeCell ref="A21:B21"/>
    <mergeCell ref="Q22:Z22"/>
    <mergeCell ref="Q24:U24"/>
    <mergeCell ref="Q26:U26"/>
    <mergeCell ref="Q27:U27"/>
    <mergeCell ref="B43:B44"/>
    <mergeCell ref="G43:G44"/>
    <mergeCell ref="H43:H44"/>
    <mergeCell ref="I43:I44"/>
    <mergeCell ref="B37:B38"/>
    <mergeCell ref="G37:G38"/>
    <mergeCell ref="H37:H38"/>
    <mergeCell ref="I37:I38"/>
    <mergeCell ref="B39:B40"/>
    <mergeCell ref="G39:G40"/>
    <mergeCell ref="H39:H40"/>
    <mergeCell ref="I39:I40"/>
    <mergeCell ref="B41:B42"/>
    <mergeCell ref="D41:D42"/>
    <mergeCell ref="G41:G42"/>
    <mergeCell ref="H41:H42"/>
    <mergeCell ref="I41:I42"/>
  </mergeCells>
  <dataValidations count="1">
    <dataValidation operator="equal" allowBlank="1" showErrorMessage="1" sqref="Y24 JU24 TQ24 ADM24 ANI24 AXE24 BHA24 BQW24 CAS24 CKO24 CUK24 DEG24 DOC24 DXY24 EHU24 ERQ24 FBM24 FLI24 FVE24 GFA24 GOW24 GYS24 HIO24 HSK24 ICG24 IMC24 IVY24 JFU24 JPQ24 JZM24 KJI24 KTE24 LDA24 LMW24 LWS24 MGO24 MQK24 NAG24 NKC24 NTY24 ODU24 ONQ24 OXM24 PHI24 PRE24 QBA24 QKW24 QUS24 REO24 ROK24 RYG24 SIC24 SRY24 TBU24 TLQ24 TVM24 UFI24 UPE24 UZA24 VIW24 VSS24 WCO24 WMK24 WWG24 Y65560 JU65560 TQ65560 ADM65560 ANI65560 AXE65560 BHA65560 BQW65560 CAS65560 CKO65560 CUK65560 DEG65560 DOC65560 DXY65560 EHU65560 ERQ65560 FBM65560 FLI65560 FVE65560 GFA65560 GOW65560 GYS65560 HIO65560 HSK65560 ICG65560 IMC65560 IVY65560 JFU65560 JPQ65560 JZM65560 KJI65560 KTE65560 LDA65560 LMW65560 LWS65560 MGO65560 MQK65560 NAG65560 NKC65560 NTY65560 ODU65560 ONQ65560 OXM65560 PHI65560 PRE65560 QBA65560 QKW65560 QUS65560 REO65560 ROK65560 RYG65560 SIC65560 SRY65560 TBU65560 TLQ65560 TVM65560 UFI65560 UPE65560 UZA65560 VIW65560 VSS65560 WCO65560 WMK65560 WWG65560 Y131096 JU131096 TQ131096 ADM131096 ANI131096 AXE131096 BHA131096 BQW131096 CAS131096 CKO131096 CUK131096 DEG131096 DOC131096 DXY131096 EHU131096 ERQ131096 FBM131096 FLI131096 FVE131096 GFA131096 GOW131096 GYS131096 HIO131096 HSK131096 ICG131096 IMC131096 IVY131096 JFU131096 JPQ131096 JZM131096 KJI131096 KTE131096 LDA131096 LMW131096 LWS131096 MGO131096 MQK131096 NAG131096 NKC131096 NTY131096 ODU131096 ONQ131096 OXM131096 PHI131096 PRE131096 QBA131096 QKW131096 QUS131096 REO131096 ROK131096 RYG131096 SIC131096 SRY131096 TBU131096 TLQ131096 TVM131096 UFI131096 UPE131096 UZA131096 VIW131096 VSS131096 WCO131096 WMK131096 WWG131096 Y196632 JU196632 TQ196632 ADM196632 ANI196632 AXE196632 BHA196632 BQW196632 CAS196632 CKO196632 CUK196632 DEG196632 DOC196632 DXY196632 EHU196632 ERQ196632 FBM196632 FLI196632 FVE196632 GFA196632 GOW196632 GYS196632 HIO196632 HSK196632 ICG196632 IMC196632 IVY196632 JFU196632 JPQ196632 JZM196632 KJI196632 KTE196632 LDA196632 LMW196632 LWS196632 MGO196632 MQK196632 NAG196632 NKC196632 NTY196632 ODU196632 ONQ196632 OXM196632 PHI196632 PRE196632 QBA196632 QKW196632 QUS196632 REO196632 ROK196632 RYG196632 SIC196632 SRY196632 TBU196632 TLQ196632 TVM196632 UFI196632 UPE196632 UZA196632 VIW196632 VSS196632 WCO196632 WMK196632 WWG196632 Y262168 JU262168 TQ262168 ADM262168 ANI262168 AXE262168 BHA262168 BQW262168 CAS262168 CKO262168 CUK262168 DEG262168 DOC262168 DXY262168 EHU262168 ERQ262168 FBM262168 FLI262168 FVE262168 GFA262168 GOW262168 GYS262168 HIO262168 HSK262168 ICG262168 IMC262168 IVY262168 JFU262168 JPQ262168 JZM262168 KJI262168 KTE262168 LDA262168 LMW262168 LWS262168 MGO262168 MQK262168 NAG262168 NKC262168 NTY262168 ODU262168 ONQ262168 OXM262168 PHI262168 PRE262168 QBA262168 QKW262168 QUS262168 REO262168 ROK262168 RYG262168 SIC262168 SRY262168 TBU262168 TLQ262168 TVM262168 UFI262168 UPE262168 UZA262168 VIW262168 VSS262168 WCO262168 WMK262168 WWG262168 Y327704 JU327704 TQ327704 ADM327704 ANI327704 AXE327704 BHA327704 BQW327704 CAS327704 CKO327704 CUK327704 DEG327704 DOC327704 DXY327704 EHU327704 ERQ327704 FBM327704 FLI327704 FVE327704 GFA327704 GOW327704 GYS327704 HIO327704 HSK327704 ICG327704 IMC327704 IVY327704 JFU327704 JPQ327704 JZM327704 KJI327704 KTE327704 LDA327704 LMW327704 LWS327704 MGO327704 MQK327704 NAG327704 NKC327704 NTY327704 ODU327704 ONQ327704 OXM327704 PHI327704 PRE327704 QBA327704 QKW327704 QUS327704 REO327704 ROK327704 RYG327704 SIC327704 SRY327704 TBU327704 TLQ327704 TVM327704 UFI327704 UPE327704 UZA327704 VIW327704 VSS327704 WCO327704 WMK327704 WWG327704 Y393240 JU393240 TQ393240 ADM393240 ANI393240 AXE393240 BHA393240 BQW393240 CAS393240 CKO393240 CUK393240 DEG393240 DOC393240 DXY393240 EHU393240 ERQ393240 FBM393240 FLI393240 FVE393240 GFA393240 GOW393240 GYS393240 HIO393240 HSK393240 ICG393240 IMC393240 IVY393240 JFU393240 JPQ393240 JZM393240 KJI393240 KTE393240 LDA393240 LMW393240 LWS393240 MGO393240 MQK393240 NAG393240 NKC393240 NTY393240 ODU393240 ONQ393240 OXM393240 PHI393240 PRE393240 QBA393240 QKW393240 QUS393240 REO393240 ROK393240 RYG393240 SIC393240 SRY393240 TBU393240 TLQ393240 TVM393240 UFI393240 UPE393240 UZA393240 VIW393240 VSS393240 WCO393240 WMK393240 WWG393240 Y458776 JU458776 TQ458776 ADM458776 ANI458776 AXE458776 BHA458776 BQW458776 CAS458776 CKO458776 CUK458776 DEG458776 DOC458776 DXY458776 EHU458776 ERQ458776 FBM458776 FLI458776 FVE458776 GFA458776 GOW458776 GYS458776 HIO458776 HSK458776 ICG458776 IMC458776 IVY458776 JFU458776 JPQ458776 JZM458776 KJI458776 KTE458776 LDA458776 LMW458776 LWS458776 MGO458776 MQK458776 NAG458776 NKC458776 NTY458776 ODU458776 ONQ458776 OXM458776 PHI458776 PRE458776 QBA458776 QKW458776 QUS458776 REO458776 ROK458776 RYG458776 SIC458776 SRY458776 TBU458776 TLQ458776 TVM458776 UFI458776 UPE458776 UZA458776 VIW458776 VSS458776 WCO458776 WMK458776 WWG458776 Y524312 JU524312 TQ524312 ADM524312 ANI524312 AXE524312 BHA524312 BQW524312 CAS524312 CKO524312 CUK524312 DEG524312 DOC524312 DXY524312 EHU524312 ERQ524312 FBM524312 FLI524312 FVE524312 GFA524312 GOW524312 GYS524312 HIO524312 HSK524312 ICG524312 IMC524312 IVY524312 JFU524312 JPQ524312 JZM524312 KJI524312 KTE524312 LDA524312 LMW524312 LWS524312 MGO524312 MQK524312 NAG524312 NKC524312 NTY524312 ODU524312 ONQ524312 OXM524312 PHI524312 PRE524312 QBA524312 QKW524312 QUS524312 REO524312 ROK524312 RYG524312 SIC524312 SRY524312 TBU524312 TLQ524312 TVM524312 UFI524312 UPE524312 UZA524312 VIW524312 VSS524312 WCO524312 WMK524312 WWG524312 Y589848 JU589848 TQ589848 ADM589848 ANI589848 AXE589848 BHA589848 BQW589848 CAS589848 CKO589848 CUK589848 DEG589848 DOC589848 DXY589848 EHU589848 ERQ589848 FBM589848 FLI589848 FVE589848 GFA589848 GOW589848 GYS589848 HIO589848 HSK589848 ICG589848 IMC589848 IVY589848 JFU589848 JPQ589848 JZM589848 KJI589848 KTE589848 LDA589848 LMW589848 LWS589848 MGO589848 MQK589848 NAG589848 NKC589848 NTY589848 ODU589848 ONQ589848 OXM589848 PHI589848 PRE589848 QBA589848 QKW589848 QUS589848 REO589848 ROK589848 RYG589848 SIC589848 SRY589848 TBU589848 TLQ589848 TVM589848 UFI589848 UPE589848 UZA589848 VIW589848 VSS589848 WCO589848 WMK589848 WWG589848 Y655384 JU655384 TQ655384 ADM655384 ANI655384 AXE655384 BHA655384 BQW655384 CAS655384 CKO655384 CUK655384 DEG655384 DOC655384 DXY655384 EHU655384 ERQ655384 FBM655384 FLI655384 FVE655384 GFA655384 GOW655384 GYS655384 HIO655384 HSK655384 ICG655384 IMC655384 IVY655384 JFU655384 JPQ655384 JZM655384 KJI655384 KTE655384 LDA655384 LMW655384 LWS655384 MGO655384 MQK655384 NAG655384 NKC655384 NTY655384 ODU655384 ONQ655384 OXM655384 PHI655384 PRE655384 QBA655384 QKW655384 QUS655384 REO655384 ROK655384 RYG655384 SIC655384 SRY655384 TBU655384 TLQ655384 TVM655384 UFI655384 UPE655384 UZA655384 VIW655384 VSS655384 WCO655384 WMK655384 WWG655384 Y720920 JU720920 TQ720920 ADM720920 ANI720920 AXE720920 BHA720920 BQW720920 CAS720920 CKO720920 CUK720920 DEG720920 DOC720920 DXY720920 EHU720920 ERQ720920 FBM720920 FLI720920 FVE720920 GFA720920 GOW720920 GYS720920 HIO720920 HSK720920 ICG720920 IMC720920 IVY720920 JFU720920 JPQ720920 JZM720920 KJI720920 KTE720920 LDA720920 LMW720920 LWS720920 MGO720920 MQK720920 NAG720920 NKC720920 NTY720920 ODU720920 ONQ720920 OXM720920 PHI720920 PRE720920 QBA720920 QKW720920 QUS720920 REO720920 ROK720920 RYG720920 SIC720920 SRY720920 TBU720920 TLQ720920 TVM720920 UFI720920 UPE720920 UZA720920 VIW720920 VSS720920 WCO720920 WMK720920 WWG720920 Y786456 JU786456 TQ786456 ADM786456 ANI786456 AXE786456 BHA786456 BQW786456 CAS786456 CKO786456 CUK786456 DEG786456 DOC786456 DXY786456 EHU786456 ERQ786456 FBM786456 FLI786456 FVE786456 GFA786456 GOW786456 GYS786456 HIO786456 HSK786456 ICG786456 IMC786456 IVY786456 JFU786456 JPQ786456 JZM786456 KJI786456 KTE786456 LDA786456 LMW786456 LWS786456 MGO786456 MQK786456 NAG786456 NKC786456 NTY786456 ODU786456 ONQ786456 OXM786456 PHI786456 PRE786456 QBA786456 QKW786456 QUS786456 REO786456 ROK786456 RYG786456 SIC786456 SRY786456 TBU786456 TLQ786456 TVM786456 UFI786456 UPE786456 UZA786456 VIW786456 VSS786456 WCO786456 WMK786456 WWG786456 Y851992 JU851992 TQ851992 ADM851992 ANI851992 AXE851992 BHA851992 BQW851992 CAS851992 CKO851992 CUK851992 DEG851992 DOC851992 DXY851992 EHU851992 ERQ851992 FBM851992 FLI851992 FVE851992 GFA851992 GOW851992 GYS851992 HIO851992 HSK851992 ICG851992 IMC851992 IVY851992 JFU851992 JPQ851992 JZM851992 KJI851992 KTE851992 LDA851992 LMW851992 LWS851992 MGO851992 MQK851992 NAG851992 NKC851992 NTY851992 ODU851992 ONQ851992 OXM851992 PHI851992 PRE851992 QBA851992 QKW851992 QUS851992 REO851992 ROK851992 RYG851992 SIC851992 SRY851992 TBU851992 TLQ851992 TVM851992 UFI851992 UPE851992 UZA851992 VIW851992 VSS851992 WCO851992 WMK851992 WWG851992 Y917528 JU917528 TQ917528 ADM917528 ANI917528 AXE917528 BHA917528 BQW917528 CAS917528 CKO917528 CUK917528 DEG917528 DOC917528 DXY917528 EHU917528 ERQ917528 FBM917528 FLI917528 FVE917528 GFA917528 GOW917528 GYS917528 HIO917528 HSK917528 ICG917528 IMC917528 IVY917528 JFU917528 JPQ917528 JZM917528 KJI917528 KTE917528 LDA917528 LMW917528 LWS917528 MGO917528 MQK917528 NAG917528 NKC917528 NTY917528 ODU917528 ONQ917528 OXM917528 PHI917528 PRE917528 QBA917528 QKW917528 QUS917528 REO917528 ROK917528 RYG917528 SIC917528 SRY917528 TBU917528 TLQ917528 TVM917528 UFI917528 UPE917528 UZA917528 VIW917528 VSS917528 WCO917528 WMK917528 WWG917528 Y983064 JU983064 TQ983064 ADM983064 ANI983064 AXE983064 BHA983064 BQW983064 CAS983064 CKO983064 CUK983064 DEG983064 DOC983064 DXY983064 EHU983064 ERQ983064 FBM983064 FLI983064 FVE983064 GFA983064 GOW983064 GYS983064 HIO983064 HSK983064 ICG983064 IMC983064 IVY983064 JFU983064 JPQ983064 JZM983064 KJI983064 KTE983064 LDA983064 LMW983064 LWS983064 MGO983064 MQK983064 NAG983064 NKC983064 NTY983064 ODU983064 ONQ983064 OXM983064 PHI983064 PRE983064 QBA983064 QKW983064 QUS983064 REO983064 ROK983064 RYG983064 SIC983064 SRY983064 TBU983064 TLQ983064 TVM983064 UFI983064 UPE983064 UZA983064 VIW983064 VSS983064 WCO983064 WMK983064 WWG983064 AA4:AA5 JW4:JW5 TS4:TS5 ADO4:ADO5 ANK4:ANK5 AXG4:AXG5 BHC4:BHC5 BQY4:BQY5 CAU4:CAU5 CKQ4:CKQ5 CUM4:CUM5 DEI4:DEI5 DOE4:DOE5 DYA4:DYA5 EHW4:EHW5 ERS4:ERS5 FBO4:FBO5 FLK4:FLK5 FVG4:FVG5 GFC4:GFC5 GOY4:GOY5 GYU4:GYU5 HIQ4:HIQ5 HSM4:HSM5 ICI4:ICI5 IME4:IME5 IWA4:IWA5 JFW4:JFW5 JPS4:JPS5 JZO4:JZO5 KJK4:KJK5 KTG4:KTG5 LDC4:LDC5 LMY4:LMY5 LWU4:LWU5 MGQ4:MGQ5 MQM4:MQM5 NAI4:NAI5 NKE4:NKE5 NUA4:NUA5 ODW4:ODW5 ONS4:ONS5 OXO4:OXO5 PHK4:PHK5 PRG4:PRG5 QBC4:QBC5 QKY4:QKY5 QUU4:QUU5 REQ4:REQ5 ROM4:ROM5 RYI4:RYI5 SIE4:SIE5 SSA4:SSA5 TBW4:TBW5 TLS4:TLS5 TVO4:TVO5 UFK4:UFK5 UPG4:UPG5 UZC4:UZC5 VIY4:VIY5 VSU4:VSU5 WCQ4:WCQ5 WMM4:WMM5 WWI4:WWI5 AA65540:AA65541 JW65540:JW65541 TS65540:TS65541 ADO65540:ADO65541 ANK65540:ANK65541 AXG65540:AXG65541 BHC65540:BHC65541 BQY65540:BQY65541 CAU65540:CAU65541 CKQ65540:CKQ65541 CUM65540:CUM65541 DEI65540:DEI65541 DOE65540:DOE65541 DYA65540:DYA65541 EHW65540:EHW65541 ERS65540:ERS65541 FBO65540:FBO65541 FLK65540:FLK65541 FVG65540:FVG65541 GFC65540:GFC65541 GOY65540:GOY65541 GYU65540:GYU65541 HIQ65540:HIQ65541 HSM65540:HSM65541 ICI65540:ICI65541 IME65540:IME65541 IWA65540:IWA65541 JFW65540:JFW65541 JPS65540:JPS65541 JZO65540:JZO65541 KJK65540:KJK65541 KTG65540:KTG65541 LDC65540:LDC65541 LMY65540:LMY65541 LWU65540:LWU65541 MGQ65540:MGQ65541 MQM65540:MQM65541 NAI65540:NAI65541 NKE65540:NKE65541 NUA65540:NUA65541 ODW65540:ODW65541 ONS65540:ONS65541 OXO65540:OXO65541 PHK65540:PHK65541 PRG65540:PRG65541 QBC65540:QBC65541 QKY65540:QKY65541 QUU65540:QUU65541 REQ65540:REQ65541 ROM65540:ROM65541 RYI65540:RYI65541 SIE65540:SIE65541 SSA65540:SSA65541 TBW65540:TBW65541 TLS65540:TLS65541 TVO65540:TVO65541 UFK65540:UFK65541 UPG65540:UPG65541 UZC65540:UZC65541 VIY65540:VIY65541 VSU65540:VSU65541 WCQ65540:WCQ65541 WMM65540:WMM65541 WWI65540:WWI65541 AA131076:AA131077 JW131076:JW131077 TS131076:TS131077 ADO131076:ADO131077 ANK131076:ANK131077 AXG131076:AXG131077 BHC131076:BHC131077 BQY131076:BQY131077 CAU131076:CAU131077 CKQ131076:CKQ131077 CUM131076:CUM131077 DEI131076:DEI131077 DOE131076:DOE131077 DYA131076:DYA131077 EHW131076:EHW131077 ERS131076:ERS131077 FBO131076:FBO131077 FLK131076:FLK131077 FVG131076:FVG131077 GFC131076:GFC131077 GOY131076:GOY131077 GYU131076:GYU131077 HIQ131076:HIQ131077 HSM131076:HSM131077 ICI131076:ICI131077 IME131076:IME131077 IWA131076:IWA131077 JFW131076:JFW131077 JPS131076:JPS131077 JZO131076:JZO131077 KJK131076:KJK131077 KTG131076:KTG131077 LDC131076:LDC131077 LMY131076:LMY131077 LWU131076:LWU131077 MGQ131076:MGQ131077 MQM131076:MQM131077 NAI131076:NAI131077 NKE131076:NKE131077 NUA131076:NUA131077 ODW131076:ODW131077 ONS131076:ONS131077 OXO131076:OXO131077 PHK131076:PHK131077 PRG131076:PRG131077 QBC131076:QBC131077 QKY131076:QKY131077 QUU131076:QUU131077 REQ131076:REQ131077 ROM131076:ROM131077 RYI131076:RYI131077 SIE131076:SIE131077 SSA131076:SSA131077 TBW131076:TBW131077 TLS131076:TLS131077 TVO131076:TVO131077 UFK131076:UFK131077 UPG131076:UPG131077 UZC131076:UZC131077 VIY131076:VIY131077 VSU131076:VSU131077 WCQ131076:WCQ131077 WMM131076:WMM131077 WWI131076:WWI131077 AA196612:AA196613 JW196612:JW196613 TS196612:TS196613 ADO196612:ADO196613 ANK196612:ANK196613 AXG196612:AXG196613 BHC196612:BHC196613 BQY196612:BQY196613 CAU196612:CAU196613 CKQ196612:CKQ196613 CUM196612:CUM196613 DEI196612:DEI196613 DOE196612:DOE196613 DYA196612:DYA196613 EHW196612:EHW196613 ERS196612:ERS196613 FBO196612:FBO196613 FLK196612:FLK196613 FVG196612:FVG196613 GFC196612:GFC196613 GOY196612:GOY196613 GYU196612:GYU196613 HIQ196612:HIQ196613 HSM196612:HSM196613 ICI196612:ICI196613 IME196612:IME196613 IWA196612:IWA196613 JFW196612:JFW196613 JPS196612:JPS196613 JZO196612:JZO196613 KJK196612:KJK196613 KTG196612:KTG196613 LDC196612:LDC196613 LMY196612:LMY196613 LWU196612:LWU196613 MGQ196612:MGQ196613 MQM196612:MQM196613 NAI196612:NAI196613 NKE196612:NKE196613 NUA196612:NUA196613 ODW196612:ODW196613 ONS196612:ONS196613 OXO196612:OXO196613 PHK196612:PHK196613 PRG196612:PRG196613 QBC196612:QBC196613 QKY196612:QKY196613 QUU196612:QUU196613 REQ196612:REQ196613 ROM196612:ROM196613 RYI196612:RYI196613 SIE196612:SIE196613 SSA196612:SSA196613 TBW196612:TBW196613 TLS196612:TLS196613 TVO196612:TVO196613 UFK196612:UFK196613 UPG196612:UPG196613 UZC196612:UZC196613 VIY196612:VIY196613 VSU196612:VSU196613 WCQ196612:WCQ196613 WMM196612:WMM196613 WWI196612:WWI196613 AA262148:AA262149 JW262148:JW262149 TS262148:TS262149 ADO262148:ADO262149 ANK262148:ANK262149 AXG262148:AXG262149 BHC262148:BHC262149 BQY262148:BQY262149 CAU262148:CAU262149 CKQ262148:CKQ262149 CUM262148:CUM262149 DEI262148:DEI262149 DOE262148:DOE262149 DYA262148:DYA262149 EHW262148:EHW262149 ERS262148:ERS262149 FBO262148:FBO262149 FLK262148:FLK262149 FVG262148:FVG262149 GFC262148:GFC262149 GOY262148:GOY262149 GYU262148:GYU262149 HIQ262148:HIQ262149 HSM262148:HSM262149 ICI262148:ICI262149 IME262148:IME262149 IWA262148:IWA262149 JFW262148:JFW262149 JPS262148:JPS262149 JZO262148:JZO262149 KJK262148:KJK262149 KTG262148:KTG262149 LDC262148:LDC262149 LMY262148:LMY262149 LWU262148:LWU262149 MGQ262148:MGQ262149 MQM262148:MQM262149 NAI262148:NAI262149 NKE262148:NKE262149 NUA262148:NUA262149 ODW262148:ODW262149 ONS262148:ONS262149 OXO262148:OXO262149 PHK262148:PHK262149 PRG262148:PRG262149 QBC262148:QBC262149 QKY262148:QKY262149 QUU262148:QUU262149 REQ262148:REQ262149 ROM262148:ROM262149 RYI262148:RYI262149 SIE262148:SIE262149 SSA262148:SSA262149 TBW262148:TBW262149 TLS262148:TLS262149 TVO262148:TVO262149 UFK262148:UFK262149 UPG262148:UPG262149 UZC262148:UZC262149 VIY262148:VIY262149 VSU262148:VSU262149 WCQ262148:WCQ262149 WMM262148:WMM262149 WWI262148:WWI262149 AA327684:AA327685 JW327684:JW327685 TS327684:TS327685 ADO327684:ADO327685 ANK327684:ANK327685 AXG327684:AXG327685 BHC327684:BHC327685 BQY327684:BQY327685 CAU327684:CAU327685 CKQ327684:CKQ327685 CUM327684:CUM327685 DEI327684:DEI327685 DOE327684:DOE327685 DYA327684:DYA327685 EHW327684:EHW327685 ERS327684:ERS327685 FBO327684:FBO327685 FLK327684:FLK327685 FVG327684:FVG327685 GFC327684:GFC327685 GOY327684:GOY327685 GYU327684:GYU327685 HIQ327684:HIQ327685 HSM327684:HSM327685 ICI327684:ICI327685 IME327684:IME327685 IWA327684:IWA327685 JFW327684:JFW327685 JPS327684:JPS327685 JZO327684:JZO327685 KJK327684:KJK327685 KTG327684:KTG327685 LDC327684:LDC327685 LMY327684:LMY327685 LWU327684:LWU327685 MGQ327684:MGQ327685 MQM327684:MQM327685 NAI327684:NAI327685 NKE327684:NKE327685 NUA327684:NUA327685 ODW327684:ODW327685 ONS327684:ONS327685 OXO327684:OXO327685 PHK327684:PHK327685 PRG327684:PRG327685 QBC327684:QBC327685 QKY327684:QKY327685 QUU327684:QUU327685 REQ327684:REQ327685 ROM327684:ROM327685 RYI327684:RYI327685 SIE327684:SIE327685 SSA327684:SSA327685 TBW327684:TBW327685 TLS327684:TLS327685 TVO327684:TVO327685 UFK327684:UFK327685 UPG327684:UPG327685 UZC327684:UZC327685 VIY327684:VIY327685 VSU327684:VSU327685 WCQ327684:WCQ327685 WMM327684:WMM327685 WWI327684:WWI327685 AA393220:AA393221 JW393220:JW393221 TS393220:TS393221 ADO393220:ADO393221 ANK393220:ANK393221 AXG393220:AXG393221 BHC393220:BHC393221 BQY393220:BQY393221 CAU393220:CAU393221 CKQ393220:CKQ393221 CUM393220:CUM393221 DEI393220:DEI393221 DOE393220:DOE393221 DYA393220:DYA393221 EHW393220:EHW393221 ERS393220:ERS393221 FBO393220:FBO393221 FLK393220:FLK393221 FVG393220:FVG393221 GFC393220:GFC393221 GOY393220:GOY393221 GYU393220:GYU393221 HIQ393220:HIQ393221 HSM393220:HSM393221 ICI393220:ICI393221 IME393220:IME393221 IWA393220:IWA393221 JFW393220:JFW393221 JPS393220:JPS393221 JZO393220:JZO393221 KJK393220:KJK393221 KTG393220:KTG393221 LDC393220:LDC393221 LMY393220:LMY393221 LWU393220:LWU393221 MGQ393220:MGQ393221 MQM393220:MQM393221 NAI393220:NAI393221 NKE393220:NKE393221 NUA393220:NUA393221 ODW393220:ODW393221 ONS393220:ONS393221 OXO393220:OXO393221 PHK393220:PHK393221 PRG393220:PRG393221 QBC393220:QBC393221 QKY393220:QKY393221 QUU393220:QUU393221 REQ393220:REQ393221 ROM393220:ROM393221 RYI393220:RYI393221 SIE393220:SIE393221 SSA393220:SSA393221 TBW393220:TBW393221 TLS393220:TLS393221 TVO393220:TVO393221 UFK393220:UFK393221 UPG393220:UPG393221 UZC393220:UZC393221 VIY393220:VIY393221 VSU393220:VSU393221 WCQ393220:WCQ393221 WMM393220:WMM393221 WWI393220:WWI393221 AA458756:AA458757 JW458756:JW458757 TS458756:TS458757 ADO458756:ADO458757 ANK458756:ANK458757 AXG458756:AXG458757 BHC458756:BHC458757 BQY458756:BQY458757 CAU458756:CAU458757 CKQ458756:CKQ458757 CUM458756:CUM458757 DEI458756:DEI458757 DOE458756:DOE458757 DYA458756:DYA458757 EHW458756:EHW458757 ERS458756:ERS458757 FBO458756:FBO458757 FLK458756:FLK458757 FVG458756:FVG458757 GFC458756:GFC458757 GOY458756:GOY458757 GYU458756:GYU458757 HIQ458756:HIQ458757 HSM458756:HSM458757 ICI458756:ICI458757 IME458756:IME458757 IWA458756:IWA458757 JFW458756:JFW458757 JPS458756:JPS458757 JZO458756:JZO458757 KJK458756:KJK458757 KTG458756:KTG458757 LDC458756:LDC458757 LMY458756:LMY458757 LWU458756:LWU458757 MGQ458756:MGQ458757 MQM458756:MQM458757 NAI458756:NAI458757 NKE458756:NKE458757 NUA458756:NUA458757 ODW458756:ODW458757 ONS458756:ONS458757 OXO458756:OXO458757 PHK458756:PHK458757 PRG458756:PRG458757 QBC458756:QBC458757 QKY458756:QKY458757 QUU458756:QUU458757 REQ458756:REQ458757 ROM458756:ROM458757 RYI458756:RYI458757 SIE458756:SIE458757 SSA458756:SSA458757 TBW458756:TBW458757 TLS458756:TLS458757 TVO458756:TVO458757 UFK458756:UFK458757 UPG458756:UPG458757 UZC458756:UZC458757 VIY458756:VIY458757 VSU458756:VSU458757 WCQ458756:WCQ458757 WMM458756:WMM458757 WWI458756:WWI458757 AA524292:AA524293 JW524292:JW524293 TS524292:TS524293 ADO524292:ADO524293 ANK524292:ANK524293 AXG524292:AXG524293 BHC524292:BHC524293 BQY524292:BQY524293 CAU524292:CAU524293 CKQ524292:CKQ524293 CUM524292:CUM524293 DEI524292:DEI524293 DOE524292:DOE524293 DYA524292:DYA524293 EHW524292:EHW524293 ERS524292:ERS524293 FBO524292:FBO524293 FLK524292:FLK524293 FVG524292:FVG524293 GFC524292:GFC524293 GOY524292:GOY524293 GYU524292:GYU524293 HIQ524292:HIQ524293 HSM524292:HSM524293 ICI524292:ICI524293 IME524292:IME524293 IWA524292:IWA524293 JFW524292:JFW524293 JPS524292:JPS524293 JZO524292:JZO524293 KJK524292:KJK524293 KTG524292:KTG524293 LDC524292:LDC524293 LMY524292:LMY524293 LWU524292:LWU524293 MGQ524292:MGQ524293 MQM524292:MQM524293 NAI524292:NAI524293 NKE524292:NKE524293 NUA524292:NUA524293 ODW524292:ODW524293 ONS524292:ONS524293 OXO524292:OXO524293 PHK524292:PHK524293 PRG524292:PRG524293 QBC524292:QBC524293 QKY524292:QKY524293 QUU524292:QUU524293 REQ524292:REQ524293 ROM524292:ROM524293 RYI524292:RYI524293 SIE524292:SIE524293 SSA524292:SSA524293 TBW524292:TBW524293 TLS524292:TLS524293 TVO524292:TVO524293 UFK524292:UFK524293 UPG524292:UPG524293 UZC524292:UZC524293 VIY524292:VIY524293 VSU524292:VSU524293 WCQ524292:WCQ524293 WMM524292:WMM524293 WWI524292:WWI524293 AA589828:AA589829 JW589828:JW589829 TS589828:TS589829 ADO589828:ADO589829 ANK589828:ANK589829 AXG589828:AXG589829 BHC589828:BHC589829 BQY589828:BQY589829 CAU589828:CAU589829 CKQ589828:CKQ589829 CUM589828:CUM589829 DEI589828:DEI589829 DOE589828:DOE589829 DYA589828:DYA589829 EHW589828:EHW589829 ERS589828:ERS589829 FBO589828:FBO589829 FLK589828:FLK589829 FVG589828:FVG589829 GFC589828:GFC589829 GOY589828:GOY589829 GYU589828:GYU589829 HIQ589828:HIQ589829 HSM589828:HSM589829 ICI589828:ICI589829 IME589828:IME589829 IWA589828:IWA589829 JFW589828:JFW589829 JPS589828:JPS589829 JZO589828:JZO589829 KJK589828:KJK589829 KTG589828:KTG589829 LDC589828:LDC589829 LMY589828:LMY589829 LWU589828:LWU589829 MGQ589828:MGQ589829 MQM589828:MQM589829 NAI589828:NAI589829 NKE589828:NKE589829 NUA589828:NUA589829 ODW589828:ODW589829 ONS589828:ONS589829 OXO589828:OXO589829 PHK589828:PHK589829 PRG589828:PRG589829 QBC589828:QBC589829 QKY589828:QKY589829 QUU589828:QUU589829 REQ589828:REQ589829 ROM589828:ROM589829 RYI589828:RYI589829 SIE589828:SIE589829 SSA589828:SSA589829 TBW589828:TBW589829 TLS589828:TLS589829 TVO589828:TVO589829 UFK589828:UFK589829 UPG589828:UPG589829 UZC589828:UZC589829 VIY589828:VIY589829 VSU589828:VSU589829 WCQ589828:WCQ589829 WMM589828:WMM589829 WWI589828:WWI589829 AA655364:AA655365 JW655364:JW655365 TS655364:TS655365 ADO655364:ADO655365 ANK655364:ANK655365 AXG655364:AXG655365 BHC655364:BHC655365 BQY655364:BQY655365 CAU655364:CAU655365 CKQ655364:CKQ655365 CUM655364:CUM655365 DEI655364:DEI655365 DOE655364:DOE655365 DYA655364:DYA655365 EHW655364:EHW655365 ERS655364:ERS655365 FBO655364:FBO655365 FLK655364:FLK655365 FVG655364:FVG655365 GFC655364:GFC655365 GOY655364:GOY655365 GYU655364:GYU655365 HIQ655364:HIQ655365 HSM655364:HSM655365 ICI655364:ICI655365 IME655364:IME655365 IWA655364:IWA655365 JFW655364:JFW655365 JPS655364:JPS655365 JZO655364:JZO655365 KJK655364:KJK655365 KTG655364:KTG655365 LDC655364:LDC655365 LMY655364:LMY655365 LWU655364:LWU655365 MGQ655364:MGQ655365 MQM655364:MQM655365 NAI655364:NAI655365 NKE655364:NKE655365 NUA655364:NUA655365 ODW655364:ODW655365 ONS655364:ONS655365 OXO655364:OXO655365 PHK655364:PHK655365 PRG655364:PRG655365 QBC655364:QBC655365 QKY655364:QKY655365 QUU655364:QUU655365 REQ655364:REQ655365 ROM655364:ROM655365 RYI655364:RYI655365 SIE655364:SIE655365 SSA655364:SSA655365 TBW655364:TBW655365 TLS655364:TLS655365 TVO655364:TVO655365 UFK655364:UFK655365 UPG655364:UPG655365 UZC655364:UZC655365 VIY655364:VIY655365 VSU655364:VSU655365 WCQ655364:WCQ655365 WMM655364:WMM655365 WWI655364:WWI655365 AA720900:AA720901 JW720900:JW720901 TS720900:TS720901 ADO720900:ADO720901 ANK720900:ANK720901 AXG720900:AXG720901 BHC720900:BHC720901 BQY720900:BQY720901 CAU720900:CAU720901 CKQ720900:CKQ720901 CUM720900:CUM720901 DEI720900:DEI720901 DOE720900:DOE720901 DYA720900:DYA720901 EHW720900:EHW720901 ERS720900:ERS720901 FBO720900:FBO720901 FLK720900:FLK720901 FVG720900:FVG720901 GFC720900:GFC720901 GOY720900:GOY720901 GYU720900:GYU720901 HIQ720900:HIQ720901 HSM720900:HSM720901 ICI720900:ICI720901 IME720900:IME720901 IWA720900:IWA720901 JFW720900:JFW720901 JPS720900:JPS720901 JZO720900:JZO720901 KJK720900:KJK720901 KTG720900:KTG720901 LDC720900:LDC720901 LMY720900:LMY720901 LWU720900:LWU720901 MGQ720900:MGQ720901 MQM720900:MQM720901 NAI720900:NAI720901 NKE720900:NKE720901 NUA720900:NUA720901 ODW720900:ODW720901 ONS720900:ONS720901 OXO720900:OXO720901 PHK720900:PHK720901 PRG720900:PRG720901 QBC720900:QBC720901 QKY720900:QKY720901 QUU720900:QUU720901 REQ720900:REQ720901 ROM720900:ROM720901 RYI720900:RYI720901 SIE720900:SIE720901 SSA720900:SSA720901 TBW720900:TBW720901 TLS720900:TLS720901 TVO720900:TVO720901 UFK720900:UFK720901 UPG720900:UPG720901 UZC720900:UZC720901 VIY720900:VIY720901 VSU720900:VSU720901 WCQ720900:WCQ720901 WMM720900:WMM720901 WWI720900:WWI720901 AA786436:AA786437 JW786436:JW786437 TS786436:TS786437 ADO786436:ADO786437 ANK786436:ANK786437 AXG786436:AXG786437 BHC786436:BHC786437 BQY786436:BQY786437 CAU786436:CAU786437 CKQ786436:CKQ786437 CUM786436:CUM786437 DEI786436:DEI786437 DOE786436:DOE786437 DYA786436:DYA786437 EHW786436:EHW786437 ERS786436:ERS786437 FBO786436:FBO786437 FLK786436:FLK786437 FVG786436:FVG786437 GFC786436:GFC786437 GOY786436:GOY786437 GYU786436:GYU786437 HIQ786436:HIQ786437 HSM786436:HSM786437 ICI786436:ICI786437 IME786436:IME786437 IWA786436:IWA786437 JFW786436:JFW786437 JPS786436:JPS786437 JZO786436:JZO786437 KJK786436:KJK786437 KTG786436:KTG786437 LDC786436:LDC786437 LMY786436:LMY786437 LWU786436:LWU786437 MGQ786436:MGQ786437 MQM786436:MQM786437 NAI786436:NAI786437 NKE786436:NKE786437 NUA786436:NUA786437 ODW786436:ODW786437 ONS786436:ONS786437 OXO786436:OXO786437 PHK786436:PHK786437 PRG786436:PRG786437 QBC786436:QBC786437 QKY786436:QKY786437 QUU786436:QUU786437 REQ786436:REQ786437 ROM786436:ROM786437 RYI786436:RYI786437 SIE786436:SIE786437 SSA786436:SSA786437 TBW786436:TBW786437 TLS786436:TLS786437 TVO786436:TVO786437 UFK786436:UFK786437 UPG786436:UPG786437 UZC786436:UZC786437 VIY786436:VIY786437 VSU786436:VSU786437 WCQ786436:WCQ786437 WMM786436:WMM786437 WWI786436:WWI786437 AA851972:AA851973 JW851972:JW851973 TS851972:TS851973 ADO851972:ADO851973 ANK851972:ANK851973 AXG851972:AXG851973 BHC851972:BHC851973 BQY851972:BQY851973 CAU851972:CAU851973 CKQ851972:CKQ851973 CUM851972:CUM851973 DEI851972:DEI851973 DOE851972:DOE851973 DYA851972:DYA851973 EHW851972:EHW851973 ERS851972:ERS851973 FBO851972:FBO851973 FLK851972:FLK851973 FVG851972:FVG851973 GFC851972:GFC851973 GOY851972:GOY851973 GYU851972:GYU851973 HIQ851972:HIQ851973 HSM851972:HSM851973 ICI851972:ICI851973 IME851972:IME851973 IWA851972:IWA851973 JFW851972:JFW851973 JPS851972:JPS851973 JZO851972:JZO851973 KJK851972:KJK851973 KTG851972:KTG851973 LDC851972:LDC851973 LMY851972:LMY851973 LWU851972:LWU851973 MGQ851972:MGQ851973 MQM851972:MQM851973 NAI851972:NAI851973 NKE851972:NKE851973 NUA851972:NUA851973 ODW851972:ODW851973 ONS851972:ONS851973 OXO851972:OXO851973 PHK851972:PHK851973 PRG851972:PRG851973 QBC851972:QBC851973 QKY851972:QKY851973 QUU851972:QUU851973 REQ851972:REQ851973 ROM851972:ROM851973 RYI851972:RYI851973 SIE851972:SIE851973 SSA851972:SSA851973 TBW851972:TBW851973 TLS851972:TLS851973 TVO851972:TVO851973 UFK851972:UFK851973 UPG851972:UPG851973 UZC851972:UZC851973 VIY851972:VIY851973 VSU851972:VSU851973 WCQ851972:WCQ851973 WMM851972:WMM851973 WWI851972:WWI851973 AA917508:AA917509 JW917508:JW917509 TS917508:TS917509 ADO917508:ADO917509 ANK917508:ANK917509 AXG917508:AXG917509 BHC917508:BHC917509 BQY917508:BQY917509 CAU917508:CAU917509 CKQ917508:CKQ917509 CUM917508:CUM917509 DEI917508:DEI917509 DOE917508:DOE917509 DYA917508:DYA917509 EHW917508:EHW917509 ERS917508:ERS917509 FBO917508:FBO917509 FLK917508:FLK917509 FVG917508:FVG917509 GFC917508:GFC917509 GOY917508:GOY917509 GYU917508:GYU917509 HIQ917508:HIQ917509 HSM917508:HSM917509 ICI917508:ICI917509 IME917508:IME917509 IWA917508:IWA917509 JFW917508:JFW917509 JPS917508:JPS917509 JZO917508:JZO917509 KJK917508:KJK917509 KTG917508:KTG917509 LDC917508:LDC917509 LMY917508:LMY917509 LWU917508:LWU917509 MGQ917508:MGQ917509 MQM917508:MQM917509 NAI917508:NAI917509 NKE917508:NKE917509 NUA917508:NUA917509 ODW917508:ODW917509 ONS917508:ONS917509 OXO917508:OXO917509 PHK917508:PHK917509 PRG917508:PRG917509 QBC917508:QBC917509 QKY917508:QKY917509 QUU917508:QUU917509 REQ917508:REQ917509 ROM917508:ROM917509 RYI917508:RYI917509 SIE917508:SIE917509 SSA917508:SSA917509 TBW917508:TBW917509 TLS917508:TLS917509 TVO917508:TVO917509 UFK917508:UFK917509 UPG917508:UPG917509 UZC917508:UZC917509 VIY917508:VIY917509 VSU917508:VSU917509 WCQ917508:WCQ917509 WMM917508:WMM917509 WWI917508:WWI917509 AA983044:AA983045 JW983044:JW983045 TS983044:TS983045 ADO983044:ADO983045 ANK983044:ANK983045 AXG983044:AXG983045 BHC983044:BHC983045 BQY983044:BQY983045 CAU983044:CAU983045 CKQ983044:CKQ983045 CUM983044:CUM983045 DEI983044:DEI983045 DOE983044:DOE983045 DYA983044:DYA983045 EHW983044:EHW983045 ERS983044:ERS983045 FBO983044:FBO983045 FLK983044:FLK983045 FVG983044:FVG983045 GFC983044:GFC983045 GOY983044:GOY983045 GYU983044:GYU983045 HIQ983044:HIQ983045 HSM983044:HSM983045 ICI983044:ICI983045 IME983044:IME983045 IWA983044:IWA983045 JFW983044:JFW983045 JPS983044:JPS983045 JZO983044:JZO983045 KJK983044:KJK983045 KTG983044:KTG983045 LDC983044:LDC983045 LMY983044:LMY983045 LWU983044:LWU983045 MGQ983044:MGQ983045 MQM983044:MQM983045 NAI983044:NAI983045 NKE983044:NKE983045 NUA983044:NUA983045 ODW983044:ODW983045 ONS983044:ONS983045 OXO983044:OXO983045 PHK983044:PHK983045 PRG983044:PRG983045 QBC983044:QBC983045 QKY983044:QKY983045 QUU983044:QUU983045 REQ983044:REQ983045 ROM983044:ROM983045 RYI983044:RYI983045 SIE983044:SIE983045 SSA983044:SSA983045 TBW983044:TBW983045 TLS983044:TLS983045 TVO983044:TVO983045 UFK983044:UFK983045 UPG983044:UPG983045 UZC983044:UZC983045 VIY983044:VIY983045 VSU983044:VSU983045 WCQ983044:WCQ983045 WMM983044:WMM983045 WWI983044:WWI983045 Y26 JU26 TQ26 ADM26 ANI26 AXE26 BHA26 BQW26 CAS26 CKO26 CUK26 DEG26 DOC26 DXY26 EHU26 ERQ26 FBM26 FLI26 FVE26 GFA26 GOW26 GYS26 HIO26 HSK26 ICG26 IMC26 IVY26 JFU26 JPQ26 JZM26 KJI26 KTE26 LDA26 LMW26 LWS26 MGO26 MQK26 NAG26 NKC26 NTY26 ODU26 ONQ26 OXM26 PHI26 PRE26 QBA26 QKW26 QUS26 REO26 ROK26 RYG26 SIC26 SRY26 TBU26 TLQ26 TVM26 UFI26 UPE26 UZA26 VIW26 VSS26 WCO26 WMK26 WWG26 Y65562 JU65562 TQ65562 ADM65562 ANI65562 AXE65562 BHA65562 BQW65562 CAS65562 CKO65562 CUK65562 DEG65562 DOC65562 DXY65562 EHU65562 ERQ65562 FBM65562 FLI65562 FVE65562 GFA65562 GOW65562 GYS65562 HIO65562 HSK65562 ICG65562 IMC65562 IVY65562 JFU65562 JPQ65562 JZM65562 KJI65562 KTE65562 LDA65562 LMW65562 LWS65562 MGO65562 MQK65562 NAG65562 NKC65562 NTY65562 ODU65562 ONQ65562 OXM65562 PHI65562 PRE65562 QBA65562 QKW65562 QUS65562 REO65562 ROK65562 RYG65562 SIC65562 SRY65562 TBU65562 TLQ65562 TVM65562 UFI65562 UPE65562 UZA65562 VIW65562 VSS65562 WCO65562 WMK65562 WWG65562 Y131098 JU131098 TQ131098 ADM131098 ANI131098 AXE131098 BHA131098 BQW131098 CAS131098 CKO131098 CUK131098 DEG131098 DOC131098 DXY131098 EHU131098 ERQ131098 FBM131098 FLI131098 FVE131098 GFA131098 GOW131098 GYS131098 HIO131098 HSK131098 ICG131098 IMC131098 IVY131098 JFU131098 JPQ131098 JZM131098 KJI131098 KTE131098 LDA131098 LMW131098 LWS131098 MGO131098 MQK131098 NAG131098 NKC131098 NTY131098 ODU131098 ONQ131098 OXM131098 PHI131098 PRE131098 QBA131098 QKW131098 QUS131098 REO131098 ROK131098 RYG131098 SIC131098 SRY131098 TBU131098 TLQ131098 TVM131098 UFI131098 UPE131098 UZA131098 VIW131098 VSS131098 WCO131098 WMK131098 WWG131098 Y196634 JU196634 TQ196634 ADM196634 ANI196634 AXE196634 BHA196634 BQW196634 CAS196634 CKO196634 CUK196634 DEG196634 DOC196634 DXY196634 EHU196634 ERQ196634 FBM196634 FLI196634 FVE196634 GFA196634 GOW196634 GYS196634 HIO196634 HSK196634 ICG196634 IMC196634 IVY196634 JFU196634 JPQ196634 JZM196634 KJI196634 KTE196634 LDA196634 LMW196634 LWS196634 MGO196634 MQK196634 NAG196634 NKC196634 NTY196634 ODU196634 ONQ196634 OXM196634 PHI196634 PRE196634 QBA196634 QKW196634 QUS196634 REO196634 ROK196634 RYG196634 SIC196634 SRY196634 TBU196634 TLQ196634 TVM196634 UFI196634 UPE196634 UZA196634 VIW196634 VSS196634 WCO196634 WMK196634 WWG196634 Y262170 JU262170 TQ262170 ADM262170 ANI262170 AXE262170 BHA262170 BQW262170 CAS262170 CKO262170 CUK262170 DEG262170 DOC262170 DXY262170 EHU262170 ERQ262170 FBM262170 FLI262170 FVE262170 GFA262170 GOW262170 GYS262170 HIO262170 HSK262170 ICG262170 IMC262170 IVY262170 JFU262170 JPQ262170 JZM262170 KJI262170 KTE262170 LDA262170 LMW262170 LWS262170 MGO262170 MQK262170 NAG262170 NKC262170 NTY262170 ODU262170 ONQ262170 OXM262170 PHI262170 PRE262170 QBA262170 QKW262170 QUS262170 REO262170 ROK262170 RYG262170 SIC262170 SRY262170 TBU262170 TLQ262170 TVM262170 UFI262170 UPE262170 UZA262170 VIW262170 VSS262170 WCO262170 WMK262170 WWG262170 Y327706 JU327706 TQ327706 ADM327706 ANI327706 AXE327706 BHA327706 BQW327706 CAS327706 CKO327706 CUK327706 DEG327706 DOC327706 DXY327706 EHU327706 ERQ327706 FBM327706 FLI327706 FVE327706 GFA327706 GOW327706 GYS327706 HIO327706 HSK327706 ICG327706 IMC327706 IVY327706 JFU327706 JPQ327706 JZM327706 KJI327706 KTE327706 LDA327706 LMW327706 LWS327706 MGO327706 MQK327706 NAG327706 NKC327706 NTY327706 ODU327706 ONQ327706 OXM327706 PHI327706 PRE327706 QBA327706 QKW327706 QUS327706 REO327706 ROK327706 RYG327706 SIC327706 SRY327706 TBU327706 TLQ327706 TVM327706 UFI327706 UPE327706 UZA327706 VIW327706 VSS327706 WCO327706 WMK327706 WWG327706 Y393242 JU393242 TQ393242 ADM393242 ANI393242 AXE393242 BHA393242 BQW393242 CAS393242 CKO393242 CUK393242 DEG393242 DOC393242 DXY393242 EHU393242 ERQ393242 FBM393242 FLI393242 FVE393242 GFA393242 GOW393242 GYS393242 HIO393242 HSK393242 ICG393242 IMC393242 IVY393242 JFU393242 JPQ393242 JZM393242 KJI393242 KTE393242 LDA393242 LMW393242 LWS393242 MGO393242 MQK393242 NAG393242 NKC393242 NTY393242 ODU393242 ONQ393242 OXM393242 PHI393242 PRE393242 QBA393242 QKW393242 QUS393242 REO393242 ROK393242 RYG393242 SIC393242 SRY393242 TBU393242 TLQ393242 TVM393242 UFI393242 UPE393242 UZA393242 VIW393242 VSS393242 WCO393242 WMK393242 WWG393242 Y458778 JU458778 TQ458778 ADM458778 ANI458778 AXE458778 BHA458778 BQW458778 CAS458778 CKO458778 CUK458778 DEG458778 DOC458778 DXY458778 EHU458778 ERQ458778 FBM458778 FLI458778 FVE458778 GFA458778 GOW458778 GYS458778 HIO458778 HSK458778 ICG458778 IMC458778 IVY458778 JFU458778 JPQ458778 JZM458778 KJI458778 KTE458778 LDA458778 LMW458778 LWS458778 MGO458778 MQK458778 NAG458778 NKC458778 NTY458778 ODU458778 ONQ458778 OXM458778 PHI458778 PRE458778 QBA458778 QKW458778 QUS458778 REO458778 ROK458778 RYG458778 SIC458778 SRY458778 TBU458778 TLQ458778 TVM458778 UFI458778 UPE458778 UZA458778 VIW458778 VSS458778 WCO458778 WMK458778 WWG458778 Y524314 JU524314 TQ524314 ADM524314 ANI524314 AXE524314 BHA524314 BQW524314 CAS524314 CKO524314 CUK524314 DEG524314 DOC524314 DXY524314 EHU524314 ERQ524314 FBM524314 FLI524314 FVE524314 GFA524314 GOW524314 GYS524314 HIO524314 HSK524314 ICG524314 IMC524314 IVY524314 JFU524314 JPQ524314 JZM524314 KJI524314 KTE524314 LDA524314 LMW524314 LWS524314 MGO524314 MQK524314 NAG524314 NKC524314 NTY524314 ODU524314 ONQ524314 OXM524314 PHI524314 PRE524314 QBA524314 QKW524314 QUS524314 REO524314 ROK524314 RYG524314 SIC524314 SRY524314 TBU524314 TLQ524314 TVM524314 UFI524314 UPE524314 UZA524314 VIW524314 VSS524314 WCO524314 WMK524314 WWG524314 Y589850 JU589850 TQ589850 ADM589850 ANI589850 AXE589850 BHA589850 BQW589850 CAS589850 CKO589850 CUK589850 DEG589850 DOC589850 DXY589850 EHU589850 ERQ589850 FBM589850 FLI589850 FVE589850 GFA589850 GOW589850 GYS589850 HIO589850 HSK589850 ICG589850 IMC589850 IVY589850 JFU589850 JPQ589850 JZM589850 KJI589850 KTE589850 LDA589850 LMW589850 LWS589850 MGO589850 MQK589850 NAG589850 NKC589850 NTY589850 ODU589850 ONQ589850 OXM589850 PHI589850 PRE589850 QBA589850 QKW589850 QUS589850 REO589850 ROK589850 RYG589850 SIC589850 SRY589850 TBU589850 TLQ589850 TVM589850 UFI589850 UPE589850 UZA589850 VIW589850 VSS589850 WCO589850 WMK589850 WWG589850 Y655386 JU655386 TQ655386 ADM655386 ANI655386 AXE655386 BHA655386 BQW655386 CAS655386 CKO655386 CUK655386 DEG655386 DOC655386 DXY655386 EHU655386 ERQ655386 FBM655386 FLI655386 FVE655386 GFA655386 GOW655386 GYS655386 HIO655386 HSK655386 ICG655386 IMC655386 IVY655386 JFU655386 JPQ655386 JZM655386 KJI655386 KTE655386 LDA655386 LMW655386 LWS655386 MGO655386 MQK655386 NAG655386 NKC655386 NTY655386 ODU655386 ONQ655386 OXM655386 PHI655386 PRE655386 QBA655386 QKW655386 QUS655386 REO655386 ROK655386 RYG655386 SIC655386 SRY655386 TBU655386 TLQ655386 TVM655386 UFI655386 UPE655386 UZA655386 VIW655386 VSS655386 WCO655386 WMK655386 WWG655386 Y720922 JU720922 TQ720922 ADM720922 ANI720922 AXE720922 BHA720922 BQW720922 CAS720922 CKO720922 CUK720922 DEG720922 DOC720922 DXY720922 EHU720922 ERQ720922 FBM720922 FLI720922 FVE720922 GFA720922 GOW720922 GYS720922 HIO720922 HSK720922 ICG720922 IMC720922 IVY720922 JFU720922 JPQ720922 JZM720922 KJI720922 KTE720922 LDA720922 LMW720922 LWS720922 MGO720922 MQK720922 NAG720922 NKC720922 NTY720922 ODU720922 ONQ720922 OXM720922 PHI720922 PRE720922 QBA720922 QKW720922 QUS720922 REO720922 ROK720922 RYG720922 SIC720922 SRY720922 TBU720922 TLQ720922 TVM720922 UFI720922 UPE720922 UZA720922 VIW720922 VSS720922 WCO720922 WMK720922 WWG720922 Y786458 JU786458 TQ786458 ADM786458 ANI786458 AXE786458 BHA786458 BQW786458 CAS786458 CKO786458 CUK786458 DEG786458 DOC786458 DXY786458 EHU786458 ERQ786458 FBM786458 FLI786458 FVE786458 GFA786458 GOW786458 GYS786458 HIO786458 HSK786458 ICG786458 IMC786458 IVY786458 JFU786458 JPQ786458 JZM786458 KJI786458 KTE786458 LDA786458 LMW786458 LWS786458 MGO786458 MQK786458 NAG786458 NKC786458 NTY786458 ODU786458 ONQ786458 OXM786458 PHI786458 PRE786458 QBA786458 QKW786458 QUS786458 REO786458 ROK786458 RYG786458 SIC786458 SRY786458 TBU786458 TLQ786458 TVM786458 UFI786458 UPE786458 UZA786458 VIW786458 VSS786458 WCO786458 WMK786458 WWG786458 Y851994 JU851994 TQ851994 ADM851994 ANI851994 AXE851994 BHA851994 BQW851994 CAS851994 CKO851994 CUK851994 DEG851994 DOC851994 DXY851994 EHU851994 ERQ851994 FBM851994 FLI851994 FVE851994 GFA851994 GOW851994 GYS851994 HIO851994 HSK851994 ICG851994 IMC851994 IVY851994 JFU851994 JPQ851994 JZM851994 KJI851994 KTE851994 LDA851994 LMW851994 LWS851994 MGO851994 MQK851994 NAG851994 NKC851994 NTY851994 ODU851994 ONQ851994 OXM851994 PHI851994 PRE851994 QBA851994 QKW851994 QUS851994 REO851994 ROK851994 RYG851994 SIC851994 SRY851994 TBU851994 TLQ851994 TVM851994 UFI851994 UPE851994 UZA851994 VIW851994 VSS851994 WCO851994 WMK851994 WWG851994 Y917530 JU917530 TQ917530 ADM917530 ANI917530 AXE917530 BHA917530 BQW917530 CAS917530 CKO917530 CUK917530 DEG917530 DOC917530 DXY917530 EHU917530 ERQ917530 FBM917530 FLI917530 FVE917530 GFA917530 GOW917530 GYS917530 HIO917530 HSK917530 ICG917530 IMC917530 IVY917530 JFU917530 JPQ917530 JZM917530 KJI917530 KTE917530 LDA917530 LMW917530 LWS917530 MGO917530 MQK917530 NAG917530 NKC917530 NTY917530 ODU917530 ONQ917530 OXM917530 PHI917530 PRE917530 QBA917530 QKW917530 QUS917530 REO917530 ROK917530 RYG917530 SIC917530 SRY917530 TBU917530 TLQ917530 TVM917530 UFI917530 UPE917530 UZA917530 VIW917530 VSS917530 WCO917530 WMK917530 WWG917530 Y983066 JU983066 TQ983066 ADM983066 ANI983066 AXE983066 BHA983066 BQW983066 CAS983066 CKO983066 CUK983066 DEG983066 DOC983066 DXY983066 EHU983066 ERQ983066 FBM983066 FLI983066 FVE983066 GFA983066 GOW983066 GYS983066 HIO983066 HSK983066 ICG983066 IMC983066 IVY983066 JFU983066 JPQ983066 JZM983066 KJI983066 KTE983066 LDA983066 LMW983066 LWS983066 MGO983066 MQK983066 NAG983066 NKC983066 NTY983066 ODU983066 ONQ983066 OXM983066 PHI983066 PRE983066 QBA983066 QKW983066 QUS983066 REO983066 ROK983066 RYG983066 SIC983066 SRY983066 TBU983066 TLQ983066 TVM983066 UFI983066 UPE983066 UZA983066 VIW983066 VSS983066 WCO983066 WMK983066 WWG983066 V6:V17 JR6:JR17 TN6:TN17 ADJ6:ADJ17 ANF6:ANF17 AXB6:AXB17 BGX6:BGX17 BQT6:BQT17 CAP6:CAP17 CKL6:CKL17 CUH6:CUH17 DED6:DED17 DNZ6:DNZ17 DXV6:DXV17 EHR6:EHR17 ERN6:ERN17 FBJ6:FBJ17 FLF6:FLF17 FVB6:FVB17 GEX6:GEX17 GOT6:GOT17 GYP6:GYP17 HIL6:HIL17 HSH6:HSH17 ICD6:ICD17 ILZ6:ILZ17 IVV6:IVV17 JFR6:JFR17 JPN6:JPN17 JZJ6:JZJ17 KJF6:KJF17 KTB6:KTB17 LCX6:LCX17 LMT6:LMT17 LWP6:LWP17 MGL6:MGL17 MQH6:MQH17 NAD6:NAD17 NJZ6:NJZ17 NTV6:NTV17 ODR6:ODR17 ONN6:ONN17 OXJ6:OXJ17 PHF6:PHF17 PRB6:PRB17 QAX6:QAX17 QKT6:QKT17 QUP6:QUP17 REL6:REL17 ROH6:ROH17 RYD6:RYD17 SHZ6:SHZ17 SRV6:SRV17 TBR6:TBR17 TLN6:TLN17 TVJ6:TVJ17 UFF6:UFF17 UPB6:UPB17 UYX6:UYX17 VIT6:VIT17 VSP6:VSP17 WCL6:WCL17 WMH6:WMH17 WWD6:WWD17 V65542:V65553 JR65542:JR65553 TN65542:TN65553 ADJ65542:ADJ65553 ANF65542:ANF65553 AXB65542:AXB65553 BGX65542:BGX65553 BQT65542:BQT65553 CAP65542:CAP65553 CKL65542:CKL65553 CUH65542:CUH65553 DED65542:DED65553 DNZ65542:DNZ65553 DXV65542:DXV65553 EHR65542:EHR65553 ERN65542:ERN65553 FBJ65542:FBJ65553 FLF65542:FLF65553 FVB65542:FVB65553 GEX65542:GEX65553 GOT65542:GOT65553 GYP65542:GYP65553 HIL65542:HIL65553 HSH65542:HSH65553 ICD65542:ICD65553 ILZ65542:ILZ65553 IVV65542:IVV65553 JFR65542:JFR65553 JPN65542:JPN65553 JZJ65542:JZJ65553 KJF65542:KJF65553 KTB65542:KTB65553 LCX65542:LCX65553 LMT65542:LMT65553 LWP65542:LWP65553 MGL65542:MGL65553 MQH65542:MQH65553 NAD65542:NAD65553 NJZ65542:NJZ65553 NTV65542:NTV65553 ODR65542:ODR65553 ONN65542:ONN65553 OXJ65542:OXJ65553 PHF65542:PHF65553 PRB65542:PRB65553 QAX65542:QAX65553 QKT65542:QKT65553 QUP65542:QUP65553 REL65542:REL65553 ROH65542:ROH65553 RYD65542:RYD65553 SHZ65542:SHZ65553 SRV65542:SRV65553 TBR65542:TBR65553 TLN65542:TLN65553 TVJ65542:TVJ65553 UFF65542:UFF65553 UPB65542:UPB65553 UYX65542:UYX65553 VIT65542:VIT65553 VSP65542:VSP65553 WCL65542:WCL65553 WMH65542:WMH65553 WWD65542:WWD65553 V131078:V131089 JR131078:JR131089 TN131078:TN131089 ADJ131078:ADJ131089 ANF131078:ANF131089 AXB131078:AXB131089 BGX131078:BGX131089 BQT131078:BQT131089 CAP131078:CAP131089 CKL131078:CKL131089 CUH131078:CUH131089 DED131078:DED131089 DNZ131078:DNZ131089 DXV131078:DXV131089 EHR131078:EHR131089 ERN131078:ERN131089 FBJ131078:FBJ131089 FLF131078:FLF131089 FVB131078:FVB131089 GEX131078:GEX131089 GOT131078:GOT131089 GYP131078:GYP131089 HIL131078:HIL131089 HSH131078:HSH131089 ICD131078:ICD131089 ILZ131078:ILZ131089 IVV131078:IVV131089 JFR131078:JFR131089 JPN131078:JPN131089 JZJ131078:JZJ131089 KJF131078:KJF131089 KTB131078:KTB131089 LCX131078:LCX131089 LMT131078:LMT131089 LWP131078:LWP131089 MGL131078:MGL131089 MQH131078:MQH131089 NAD131078:NAD131089 NJZ131078:NJZ131089 NTV131078:NTV131089 ODR131078:ODR131089 ONN131078:ONN131089 OXJ131078:OXJ131089 PHF131078:PHF131089 PRB131078:PRB131089 QAX131078:QAX131089 QKT131078:QKT131089 QUP131078:QUP131089 REL131078:REL131089 ROH131078:ROH131089 RYD131078:RYD131089 SHZ131078:SHZ131089 SRV131078:SRV131089 TBR131078:TBR131089 TLN131078:TLN131089 TVJ131078:TVJ131089 UFF131078:UFF131089 UPB131078:UPB131089 UYX131078:UYX131089 VIT131078:VIT131089 VSP131078:VSP131089 WCL131078:WCL131089 WMH131078:WMH131089 WWD131078:WWD131089 V196614:V196625 JR196614:JR196625 TN196614:TN196625 ADJ196614:ADJ196625 ANF196614:ANF196625 AXB196614:AXB196625 BGX196614:BGX196625 BQT196614:BQT196625 CAP196614:CAP196625 CKL196614:CKL196625 CUH196614:CUH196625 DED196614:DED196625 DNZ196614:DNZ196625 DXV196614:DXV196625 EHR196614:EHR196625 ERN196614:ERN196625 FBJ196614:FBJ196625 FLF196614:FLF196625 FVB196614:FVB196625 GEX196614:GEX196625 GOT196614:GOT196625 GYP196614:GYP196625 HIL196614:HIL196625 HSH196614:HSH196625 ICD196614:ICD196625 ILZ196614:ILZ196625 IVV196614:IVV196625 JFR196614:JFR196625 JPN196614:JPN196625 JZJ196614:JZJ196625 KJF196614:KJF196625 KTB196614:KTB196625 LCX196614:LCX196625 LMT196614:LMT196625 LWP196614:LWP196625 MGL196614:MGL196625 MQH196614:MQH196625 NAD196614:NAD196625 NJZ196614:NJZ196625 NTV196614:NTV196625 ODR196614:ODR196625 ONN196614:ONN196625 OXJ196614:OXJ196625 PHF196614:PHF196625 PRB196614:PRB196625 QAX196614:QAX196625 QKT196614:QKT196625 QUP196614:QUP196625 REL196614:REL196625 ROH196614:ROH196625 RYD196614:RYD196625 SHZ196614:SHZ196625 SRV196614:SRV196625 TBR196614:TBR196625 TLN196614:TLN196625 TVJ196614:TVJ196625 UFF196614:UFF196625 UPB196614:UPB196625 UYX196614:UYX196625 VIT196614:VIT196625 VSP196614:VSP196625 WCL196614:WCL196625 WMH196614:WMH196625 WWD196614:WWD196625 V262150:V262161 JR262150:JR262161 TN262150:TN262161 ADJ262150:ADJ262161 ANF262150:ANF262161 AXB262150:AXB262161 BGX262150:BGX262161 BQT262150:BQT262161 CAP262150:CAP262161 CKL262150:CKL262161 CUH262150:CUH262161 DED262150:DED262161 DNZ262150:DNZ262161 DXV262150:DXV262161 EHR262150:EHR262161 ERN262150:ERN262161 FBJ262150:FBJ262161 FLF262150:FLF262161 FVB262150:FVB262161 GEX262150:GEX262161 GOT262150:GOT262161 GYP262150:GYP262161 HIL262150:HIL262161 HSH262150:HSH262161 ICD262150:ICD262161 ILZ262150:ILZ262161 IVV262150:IVV262161 JFR262150:JFR262161 JPN262150:JPN262161 JZJ262150:JZJ262161 KJF262150:KJF262161 KTB262150:KTB262161 LCX262150:LCX262161 LMT262150:LMT262161 LWP262150:LWP262161 MGL262150:MGL262161 MQH262150:MQH262161 NAD262150:NAD262161 NJZ262150:NJZ262161 NTV262150:NTV262161 ODR262150:ODR262161 ONN262150:ONN262161 OXJ262150:OXJ262161 PHF262150:PHF262161 PRB262150:PRB262161 QAX262150:QAX262161 QKT262150:QKT262161 QUP262150:QUP262161 REL262150:REL262161 ROH262150:ROH262161 RYD262150:RYD262161 SHZ262150:SHZ262161 SRV262150:SRV262161 TBR262150:TBR262161 TLN262150:TLN262161 TVJ262150:TVJ262161 UFF262150:UFF262161 UPB262150:UPB262161 UYX262150:UYX262161 VIT262150:VIT262161 VSP262150:VSP262161 WCL262150:WCL262161 WMH262150:WMH262161 WWD262150:WWD262161 V327686:V327697 JR327686:JR327697 TN327686:TN327697 ADJ327686:ADJ327697 ANF327686:ANF327697 AXB327686:AXB327697 BGX327686:BGX327697 BQT327686:BQT327697 CAP327686:CAP327697 CKL327686:CKL327697 CUH327686:CUH327697 DED327686:DED327697 DNZ327686:DNZ327697 DXV327686:DXV327697 EHR327686:EHR327697 ERN327686:ERN327697 FBJ327686:FBJ327697 FLF327686:FLF327697 FVB327686:FVB327697 GEX327686:GEX327697 GOT327686:GOT327697 GYP327686:GYP327697 HIL327686:HIL327697 HSH327686:HSH327697 ICD327686:ICD327697 ILZ327686:ILZ327697 IVV327686:IVV327697 JFR327686:JFR327697 JPN327686:JPN327697 JZJ327686:JZJ327697 KJF327686:KJF327697 KTB327686:KTB327697 LCX327686:LCX327697 LMT327686:LMT327697 LWP327686:LWP327697 MGL327686:MGL327697 MQH327686:MQH327697 NAD327686:NAD327697 NJZ327686:NJZ327697 NTV327686:NTV327697 ODR327686:ODR327697 ONN327686:ONN327697 OXJ327686:OXJ327697 PHF327686:PHF327697 PRB327686:PRB327697 QAX327686:QAX327697 QKT327686:QKT327697 QUP327686:QUP327697 REL327686:REL327697 ROH327686:ROH327697 RYD327686:RYD327697 SHZ327686:SHZ327697 SRV327686:SRV327697 TBR327686:TBR327697 TLN327686:TLN327697 TVJ327686:TVJ327697 UFF327686:UFF327697 UPB327686:UPB327697 UYX327686:UYX327697 VIT327686:VIT327697 VSP327686:VSP327697 WCL327686:WCL327697 WMH327686:WMH327697 WWD327686:WWD327697 V393222:V393233 JR393222:JR393233 TN393222:TN393233 ADJ393222:ADJ393233 ANF393222:ANF393233 AXB393222:AXB393233 BGX393222:BGX393233 BQT393222:BQT393233 CAP393222:CAP393233 CKL393222:CKL393233 CUH393222:CUH393233 DED393222:DED393233 DNZ393222:DNZ393233 DXV393222:DXV393233 EHR393222:EHR393233 ERN393222:ERN393233 FBJ393222:FBJ393233 FLF393222:FLF393233 FVB393222:FVB393233 GEX393222:GEX393233 GOT393222:GOT393233 GYP393222:GYP393233 HIL393222:HIL393233 HSH393222:HSH393233 ICD393222:ICD393233 ILZ393222:ILZ393233 IVV393222:IVV393233 JFR393222:JFR393233 JPN393222:JPN393233 JZJ393222:JZJ393233 KJF393222:KJF393233 KTB393222:KTB393233 LCX393222:LCX393233 LMT393222:LMT393233 LWP393222:LWP393233 MGL393222:MGL393233 MQH393222:MQH393233 NAD393222:NAD393233 NJZ393222:NJZ393233 NTV393222:NTV393233 ODR393222:ODR393233 ONN393222:ONN393233 OXJ393222:OXJ393233 PHF393222:PHF393233 PRB393222:PRB393233 QAX393222:QAX393233 QKT393222:QKT393233 QUP393222:QUP393233 REL393222:REL393233 ROH393222:ROH393233 RYD393222:RYD393233 SHZ393222:SHZ393233 SRV393222:SRV393233 TBR393222:TBR393233 TLN393222:TLN393233 TVJ393222:TVJ393233 UFF393222:UFF393233 UPB393222:UPB393233 UYX393222:UYX393233 VIT393222:VIT393233 VSP393222:VSP393233 WCL393222:WCL393233 WMH393222:WMH393233 WWD393222:WWD393233 V458758:V458769 JR458758:JR458769 TN458758:TN458769 ADJ458758:ADJ458769 ANF458758:ANF458769 AXB458758:AXB458769 BGX458758:BGX458769 BQT458758:BQT458769 CAP458758:CAP458769 CKL458758:CKL458769 CUH458758:CUH458769 DED458758:DED458769 DNZ458758:DNZ458769 DXV458758:DXV458769 EHR458758:EHR458769 ERN458758:ERN458769 FBJ458758:FBJ458769 FLF458758:FLF458769 FVB458758:FVB458769 GEX458758:GEX458769 GOT458758:GOT458769 GYP458758:GYP458769 HIL458758:HIL458769 HSH458758:HSH458769 ICD458758:ICD458769 ILZ458758:ILZ458769 IVV458758:IVV458769 JFR458758:JFR458769 JPN458758:JPN458769 JZJ458758:JZJ458769 KJF458758:KJF458769 KTB458758:KTB458769 LCX458758:LCX458769 LMT458758:LMT458769 LWP458758:LWP458769 MGL458758:MGL458769 MQH458758:MQH458769 NAD458758:NAD458769 NJZ458758:NJZ458769 NTV458758:NTV458769 ODR458758:ODR458769 ONN458758:ONN458769 OXJ458758:OXJ458769 PHF458758:PHF458769 PRB458758:PRB458769 QAX458758:QAX458769 QKT458758:QKT458769 QUP458758:QUP458769 REL458758:REL458769 ROH458758:ROH458769 RYD458758:RYD458769 SHZ458758:SHZ458769 SRV458758:SRV458769 TBR458758:TBR458769 TLN458758:TLN458769 TVJ458758:TVJ458769 UFF458758:UFF458769 UPB458758:UPB458769 UYX458758:UYX458769 VIT458758:VIT458769 VSP458758:VSP458769 WCL458758:WCL458769 WMH458758:WMH458769 WWD458758:WWD458769 V524294:V524305 JR524294:JR524305 TN524294:TN524305 ADJ524294:ADJ524305 ANF524294:ANF524305 AXB524294:AXB524305 BGX524294:BGX524305 BQT524294:BQT524305 CAP524294:CAP524305 CKL524294:CKL524305 CUH524294:CUH524305 DED524294:DED524305 DNZ524294:DNZ524305 DXV524294:DXV524305 EHR524294:EHR524305 ERN524294:ERN524305 FBJ524294:FBJ524305 FLF524294:FLF524305 FVB524294:FVB524305 GEX524294:GEX524305 GOT524294:GOT524305 GYP524294:GYP524305 HIL524294:HIL524305 HSH524294:HSH524305 ICD524294:ICD524305 ILZ524294:ILZ524305 IVV524294:IVV524305 JFR524294:JFR524305 JPN524294:JPN524305 JZJ524294:JZJ524305 KJF524294:KJF524305 KTB524294:KTB524305 LCX524294:LCX524305 LMT524294:LMT524305 LWP524294:LWP524305 MGL524294:MGL524305 MQH524294:MQH524305 NAD524294:NAD524305 NJZ524294:NJZ524305 NTV524294:NTV524305 ODR524294:ODR524305 ONN524294:ONN524305 OXJ524294:OXJ524305 PHF524294:PHF524305 PRB524294:PRB524305 QAX524294:QAX524305 QKT524294:QKT524305 QUP524294:QUP524305 REL524294:REL524305 ROH524294:ROH524305 RYD524294:RYD524305 SHZ524294:SHZ524305 SRV524294:SRV524305 TBR524294:TBR524305 TLN524294:TLN524305 TVJ524294:TVJ524305 UFF524294:UFF524305 UPB524294:UPB524305 UYX524294:UYX524305 VIT524294:VIT524305 VSP524294:VSP524305 WCL524294:WCL524305 WMH524294:WMH524305 WWD524294:WWD524305 V589830:V589841 JR589830:JR589841 TN589830:TN589841 ADJ589830:ADJ589841 ANF589830:ANF589841 AXB589830:AXB589841 BGX589830:BGX589841 BQT589830:BQT589841 CAP589830:CAP589841 CKL589830:CKL589841 CUH589830:CUH589841 DED589830:DED589841 DNZ589830:DNZ589841 DXV589830:DXV589841 EHR589830:EHR589841 ERN589830:ERN589841 FBJ589830:FBJ589841 FLF589830:FLF589841 FVB589830:FVB589841 GEX589830:GEX589841 GOT589830:GOT589841 GYP589830:GYP589841 HIL589830:HIL589841 HSH589830:HSH589841 ICD589830:ICD589841 ILZ589830:ILZ589841 IVV589830:IVV589841 JFR589830:JFR589841 JPN589830:JPN589841 JZJ589830:JZJ589841 KJF589830:KJF589841 KTB589830:KTB589841 LCX589830:LCX589841 LMT589830:LMT589841 LWP589830:LWP589841 MGL589830:MGL589841 MQH589830:MQH589841 NAD589830:NAD589841 NJZ589830:NJZ589841 NTV589830:NTV589841 ODR589830:ODR589841 ONN589830:ONN589841 OXJ589830:OXJ589841 PHF589830:PHF589841 PRB589830:PRB589841 QAX589830:QAX589841 QKT589830:QKT589841 QUP589830:QUP589841 REL589830:REL589841 ROH589830:ROH589841 RYD589830:RYD589841 SHZ589830:SHZ589841 SRV589830:SRV589841 TBR589830:TBR589841 TLN589830:TLN589841 TVJ589830:TVJ589841 UFF589830:UFF589841 UPB589830:UPB589841 UYX589830:UYX589841 VIT589830:VIT589841 VSP589830:VSP589841 WCL589830:WCL589841 WMH589830:WMH589841 WWD589830:WWD589841 V655366:V655377 JR655366:JR655377 TN655366:TN655377 ADJ655366:ADJ655377 ANF655366:ANF655377 AXB655366:AXB655377 BGX655366:BGX655377 BQT655366:BQT655377 CAP655366:CAP655377 CKL655366:CKL655377 CUH655366:CUH655377 DED655366:DED655377 DNZ655366:DNZ655377 DXV655366:DXV655377 EHR655366:EHR655377 ERN655366:ERN655377 FBJ655366:FBJ655377 FLF655366:FLF655377 FVB655366:FVB655377 GEX655366:GEX655377 GOT655366:GOT655377 GYP655366:GYP655377 HIL655366:HIL655377 HSH655366:HSH655377 ICD655366:ICD655377 ILZ655366:ILZ655377 IVV655366:IVV655377 JFR655366:JFR655377 JPN655366:JPN655377 JZJ655366:JZJ655377 KJF655366:KJF655377 KTB655366:KTB655377 LCX655366:LCX655377 LMT655366:LMT655377 LWP655366:LWP655377 MGL655366:MGL655377 MQH655366:MQH655377 NAD655366:NAD655377 NJZ655366:NJZ655377 NTV655366:NTV655377 ODR655366:ODR655377 ONN655366:ONN655377 OXJ655366:OXJ655377 PHF655366:PHF655377 PRB655366:PRB655377 QAX655366:QAX655377 QKT655366:QKT655377 QUP655366:QUP655377 REL655366:REL655377 ROH655366:ROH655377 RYD655366:RYD655377 SHZ655366:SHZ655377 SRV655366:SRV655377 TBR655366:TBR655377 TLN655366:TLN655377 TVJ655366:TVJ655377 UFF655366:UFF655377 UPB655366:UPB655377 UYX655366:UYX655377 VIT655366:VIT655377 VSP655366:VSP655377 WCL655366:WCL655377 WMH655366:WMH655377 WWD655366:WWD655377 V720902:V720913 JR720902:JR720913 TN720902:TN720913 ADJ720902:ADJ720913 ANF720902:ANF720913 AXB720902:AXB720913 BGX720902:BGX720913 BQT720902:BQT720913 CAP720902:CAP720913 CKL720902:CKL720913 CUH720902:CUH720913 DED720902:DED720913 DNZ720902:DNZ720913 DXV720902:DXV720913 EHR720902:EHR720913 ERN720902:ERN720913 FBJ720902:FBJ720913 FLF720902:FLF720913 FVB720902:FVB720913 GEX720902:GEX720913 GOT720902:GOT720913 GYP720902:GYP720913 HIL720902:HIL720913 HSH720902:HSH720913 ICD720902:ICD720913 ILZ720902:ILZ720913 IVV720902:IVV720913 JFR720902:JFR720913 JPN720902:JPN720913 JZJ720902:JZJ720913 KJF720902:KJF720913 KTB720902:KTB720913 LCX720902:LCX720913 LMT720902:LMT720913 LWP720902:LWP720913 MGL720902:MGL720913 MQH720902:MQH720913 NAD720902:NAD720913 NJZ720902:NJZ720913 NTV720902:NTV720913 ODR720902:ODR720913 ONN720902:ONN720913 OXJ720902:OXJ720913 PHF720902:PHF720913 PRB720902:PRB720913 QAX720902:QAX720913 QKT720902:QKT720913 QUP720902:QUP720913 REL720902:REL720913 ROH720902:ROH720913 RYD720902:RYD720913 SHZ720902:SHZ720913 SRV720902:SRV720913 TBR720902:TBR720913 TLN720902:TLN720913 TVJ720902:TVJ720913 UFF720902:UFF720913 UPB720902:UPB720913 UYX720902:UYX720913 VIT720902:VIT720913 VSP720902:VSP720913 WCL720902:WCL720913 WMH720902:WMH720913 WWD720902:WWD720913 V786438:V786449 JR786438:JR786449 TN786438:TN786449 ADJ786438:ADJ786449 ANF786438:ANF786449 AXB786438:AXB786449 BGX786438:BGX786449 BQT786438:BQT786449 CAP786438:CAP786449 CKL786438:CKL786449 CUH786438:CUH786449 DED786438:DED786449 DNZ786438:DNZ786449 DXV786438:DXV786449 EHR786438:EHR786449 ERN786438:ERN786449 FBJ786438:FBJ786449 FLF786438:FLF786449 FVB786438:FVB786449 GEX786438:GEX786449 GOT786438:GOT786449 GYP786438:GYP786449 HIL786438:HIL786449 HSH786438:HSH786449 ICD786438:ICD786449 ILZ786438:ILZ786449 IVV786438:IVV786449 JFR786438:JFR786449 JPN786438:JPN786449 JZJ786438:JZJ786449 KJF786438:KJF786449 KTB786438:KTB786449 LCX786438:LCX786449 LMT786438:LMT786449 LWP786438:LWP786449 MGL786438:MGL786449 MQH786438:MQH786449 NAD786438:NAD786449 NJZ786438:NJZ786449 NTV786438:NTV786449 ODR786438:ODR786449 ONN786438:ONN786449 OXJ786438:OXJ786449 PHF786438:PHF786449 PRB786438:PRB786449 QAX786438:QAX786449 QKT786438:QKT786449 QUP786438:QUP786449 REL786438:REL786449 ROH786438:ROH786449 RYD786438:RYD786449 SHZ786438:SHZ786449 SRV786438:SRV786449 TBR786438:TBR786449 TLN786438:TLN786449 TVJ786438:TVJ786449 UFF786438:UFF786449 UPB786438:UPB786449 UYX786438:UYX786449 VIT786438:VIT786449 VSP786438:VSP786449 WCL786438:WCL786449 WMH786438:WMH786449 WWD786438:WWD786449 V851974:V851985 JR851974:JR851985 TN851974:TN851985 ADJ851974:ADJ851985 ANF851974:ANF851985 AXB851974:AXB851985 BGX851974:BGX851985 BQT851974:BQT851985 CAP851974:CAP851985 CKL851974:CKL851985 CUH851974:CUH851985 DED851974:DED851985 DNZ851974:DNZ851985 DXV851974:DXV851985 EHR851974:EHR851985 ERN851974:ERN851985 FBJ851974:FBJ851985 FLF851974:FLF851985 FVB851974:FVB851985 GEX851974:GEX851985 GOT851974:GOT851985 GYP851974:GYP851985 HIL851974:HIL851985 HSH851974:HSH851985 ICD851974:ICD851985 ILZ851974:ILZ851985 IVV851974:IVV851985 JFR851974:JFR851985 JPN851974:JPN851985 JZJ851974:JZJ851985 KJF851974:KJF851985 KTB851974:KTB851985 LCX851974:LCX851985 LMT851974:LMT851985 LWP851974:LWP851985 MGL851974:MGL851985 MQH851974:MQH851985 NAD851974:NAD851985 NJZ851974:NJZ851985 NTV851974:NTV851985 ODR851974:ODR851985 ONN851974:ONN851985 OXJ851974:OXJ851985 PHF851974:PHF851985 PRB851974:PRB851985 QAX851974:QAX851985 QKT851974:QKT851985 QUP851974:QUP851985 REL851974:REL851985 ROH851974:ROH851985 RYD851974:RYD851985 SHZ851974:SHZ851985 SRV851974:SRV851985 TBR851974:TBR851985 TLN851974:TLN851985 TVJ851974:TVJ851985 UFF851974:UFF851985 UPB851974:UPB851985 UYX851974:UYX851985 VIT851974:VIT851985 VSP851974:VSP851985 WCL851974:WCL851985 WMH851974:WMH851985 WWD851974:WWD851985 V917510:V917521 JR917510:JR917521 TN917510:TN917521 ADJ917510:ADJ917521 ANF917510:ANF917521 AXB917510:AXB917521 BGX917510:BGX917521 BQT917510:BQT917521 CAP917510:CAP917521 CKL917510:CKL917521 CUH917510:CUH917521 DED917510:DED917521 DNZ917510:DNZ917521 DXV917510:DXV917521 EHR917510:EHR917521 ERN917510:ERN917521 FBJ917510:FBJ917521 FLF917510:FLF917521 FVB917510:FVB917521 GEX917510:GEX917521 GOT917510:GOT917521 GYP917510:GYP917521 HIL917510:HIL917521 HSH917510:HSH917521 ICD917510:ICD917521 ILZ917510:ILZ917521 IVV917510:IVV917521 JFR917510:JFR917521 JPN917510:JPN917521 JZJ917510:JZJ917521 KJF917510:KJF917521 KTB917510:KTB917521 LCX917510:LCX917521 LMT917510:LMT917521 LWP917510:LWP917521 MGL917510:MGL917521 MQH917510:MQH917521 NAD917510:NAD917521 NJZ917510:NJZ917521 NTV917510:NTV917521 ODR917510:ODR917521 ONN917510:ONN917521 OXJ917510:OXJ917521 PHF917510:PHF917521 PRB917510:PRB917521 QAX917510:QAX917521 QKT917510:QKT917521 QUP917510:QUP917521 REL917510:REL917521 ROH917510:ROH917521 RYD917510:RYD917521 SHZ917510:SHZ917521 SRV917510:SRV917521 TBR917510:TBR917521 TLN917510:TLN917521 TVJ917510:TVJ917521 UFF917510:UFF917521 UPB917510:UPB917521 UYX917510:UYX917521 VIT917510:VIT917521 VSP917510:VSP917521 WCL917510:WCL917521 WMH917510:WMH917521 WWD917510:WWD917521 V983046:V983057 JR983046:JR983057 TN983046:TN983057 ADJ983046:ADJ983057 ANF983046:ANF983057 AXB983046:AXB983057 BGX983046:BGX983057 BQT983046:BQT983057 CAP983046:CAP983057 CKL983046:CKL983057 CUH983046:CUH983057 DED983046:DED983057 DNZ983046:DNZ983057 DXV983046:DXV983057 EHR983046:EHR983057 ERN983046:ERN983057 FBJ983046:FBJ983057 FLF983046:FLF983057 FVB983046:FVB983057 GEX983046:GEX983057 GOT983046:GOT983057 GYP983046:GYP983057 HIL983046:HIL983057 HSH983046:HSH983057 ICD983046:ICD983057 ILZ983046:ILZ983057 IVV983046:IVV983057 JFR983046:JFR983057 JPN983046:JPN983057 JZJ983046:JZJ983057 KJF983046:KJF983057 KTB983046:KTB983057 LCX983046:LCX983057 LMT983046:LMT983057 LWP983046:LWP983057 MGL983046:MGL983057 MQH983046:MQH983057 NAD983046:NAD983057 NJZ983046:NJZ983057 NTV983046:NTV983057 ODR983046:ODR983057 ONN983046:ONN983057 OXJ983046:OXJ983057 PHF983046:PHF983057 PRB983046:PRB983057 QAX983046:QAX983057 QKT983046:QKT983057 QUP983046:QUP983057 REL983046:REL983057 ROH983046:ROH983057 RYD983046:RYD983057 SHZ983046:SHZ983057 SRV983046:SRV983057 TBR983046:TBR983057 TLN983046:TLN983057 TVJ983046:TVJ983057 UFF983046:UFF983057 UPB983046:UPB983057 UYX983046:UYX983057 VIT983046:VIT983057 VSP983046:VSP983057 WCL983046:WCL983057 WMH983046:WMH983057 WWD983046:WWD983057 W25:X25 JS25:JT25 TO25:TP25 ADK25:ADL25 ANG25:ANH25 AXC25:AXD25 BGY25:BGZ25 BQU25:BQV25 CAQ25:CAR25 CKM25:CKN25 CUI25:CUJ25 DEE25:DEF25 DOA25:DOB25 DXW25:DXX25 EHS25:EHT25 ERO25:ERP25 FBK25:FBL25 FLG25:FLH25 FVC25:FVD25 GEY25:GEZ25 GOU25:GOV25 GYQ25:GYR25 HIM25:HIN25 HSI25:HSJ25 ICE25:ICF25 IMA25:IMB25 IVW25:IVX25 JFS25:JFT25 JPO25:JPP25 JZK25:JZL25 KJG25:KJH25 KTC25:KTD25 LCY25:LCZ25 LMU25:LMV25 LWQ25:LWR25 MGM25:MGN25 MQI25:MQJ25 NAE25:NAF25 NKA25:NKB25 NTW25:NTX25 ODS25:ODT25 ONO25:ONP25 OXK25:OXL25 PHG25:PHH25 PRC25:PRD25 QAY25:QAZ25 QKU25:QKV25 QUQ25:QUR25 REM25:REN25 ROI25:ROJ25 RYE25:RYF25 SIA25:SIB25 SRW25:SRX25 TBS25:TBT25 TLO25:TLP25 TVK25:TVL25 UFG25:UFH25 UPC25:UPD25 UYY25:UYZ25 VIU25:VIV25 VSQ25:VSR25 WCM25:WCN25 WMI25:WMJ25 WWE25:WWF25 W65561:X65561 JS65561:JT65561 TO65561:TP65561 ADK65561:ADL65561 ANG65561:ANH65561 AXC65561:AXD65561 BGY65561:BGZ65561 BQU65561:BQV65561 CAQ65561:CAR65561 CKM65561:CKN65561 CUI65561:CUJ65561 DEE65561:DEF65561 DOA65561:DOB65561 DXW65561:DXX65561 EHS65561:EHT65561 ERO65561:ERP65561 FBK65561:FBL65561 FLG65561:FLH65561 FVC65561:FVD65561 GEY65561:GEZ65561 GOU65561:GOV65561 GYQ65561:GYR65561 HIM65561:HIN65561 HSI65561:HSJ65561 ICE65561:ICF65561 IMA65561:IMB65561 IVW65561:IVX65561 JFS65561:JFT65561 JPO65561:JPP65561 JZK65561:JZL65561 KJG65561:KJH65561 KTC65561:KTD65561 LCY65561:LCZ65561 LMU65561:LMV65561 LWQ65561:LWR65561 MGM65561:MGN65561 MQI65561:MQJ65561 NAE65561:NAF65561 NKA65561:NKB65561 NTW65561:NTX65561 ODS65561:ODT65561 ONO65561:ONP65561 OXK65561:OXL65561 PHG65561:PHH65561 PRC65561:PRD65561 QAY65561:QAZ65561 QKU65561:QKV65561 QUQ65561:QUR65561 REM65561:REN65561 ROI65561:ROJ65561 RYE65561:RYF65561 SIA65561:SIB65561 SRW65561:SRX65561 TBS65561:TBT65561 TLO65561:TLP65561 TVK65561:TVL65561 UFG65561:UFH65561 UPC65561:UPD65561 UYY65561:UYZ65561 VIU65561:VIV65561 VSQ65561:VSR65561 WCM65561:WCN65561 WMI65561:WMJ65561 WWE65561:WWF65561 W131097:X131097 JS131097:JT131097 TO131097:TP131097 ADK131097:ADL131097 ANG131097:ANH131097 AXC131097:AXD131097 BGY131097:BGZ131097 BQU131097:BQV131097 CAQ131097:CAR131097 CKM131097:CKN131097 CUI131097:CUJ131097 DEE131097:DEF131097 DOA131097:DOB131097 DXW131097:DXX131097 EHS131097:EHT131097 ERO131097:ERP131097 FBK131097:FBL131097 FLG131097:FLH131097 FVC131097:FVD131097 GEY131097:GEZ131097 GOU131097:GOV131097 GYQ131097:GYR131097 HIM131097:HIN131097 HSI131097:HSJ131097 ICE131097:ICF131097 IMA131097:IMB131097 IVW131097:IVX131097 JFS131097:JFT131097 JPO131097:JPP131097 JZK131097:JZL131097 KJG131097:KJH131097 KTC131097:KTD131097 LCY131097:LCZ131097 LMU131097:LMV131097 LWQ131097:LWR131097 MGM131097:MGN131097 MQI131097:MQJ131097 NAE131097:NAF131097 NKA131097:NKB131097 NTW131097:NTX131097 ODS131097:ODT131097 ONO131097:ONP131097 OXK131097:OXL131097 PHG131097:PHH131097 PRC131097:PRD131097 QAY131097:QAZ131097 QKU131097:QKV131097 QUQ131097:QUR131097 REM131097:REN131097 ROI131097:ROJ131097 RYE131097:RYF131097 SIA131097:SIB131097 SRW131097:SRX131097 TBS131097:TBT131097 TLO131097:TLP131097 TVK131097:TVL131097 UFG131097:UFH131097 UPC131097:UPD131097 UYY131097:UYZ131097 VIU131097:VIV131097 VSQ131097:VSR131097 WCM131097:WCN131097 WMI131097:WMJ131097 WWE131097:WWF131097 W196633:X196633 JS196633:JT196633 TO196633:TP196633 ADK196633:ADL196633 ANG196633:ANH196633 AXC196633:AXD196633 BGY196633:BGZ196633 BQU196633:BQV196633 CAQ196633:CAR196633 CKM196633:CKN196633 CUI196633:CUJ196633 DEE196633:DEF196633 DOA196633:DOB196633 DXW196633:DXX196633 EHS196633:EHT196633 ERO196633:ERP196633 FBK196633:FBL196633 FLG196633:FLH196633 FVC196633:FVD196633 GEY196633:GEZ196633 GOU196633:GOV196633 GYQ196633:GYR196633 HIM196633:HIN196633 HSI196633:HSJ196633 ICE196633:ICF196633 IMA196633:IMB196633 IVW196633:IVX196633 JFS196633:JFT196633 JPO196633:JPP196633 JZK196633:JZL196633 KJG196633:KJH196633 KTC196633:KTD196633 LCY196633:LCZ196633 LMU196633:LMV196633 LWQ196633:LWR196633 MGM196633:MGN196633 MQI196633:MQJ196633 NAE196633:NAF196633 NKA196633:NKB196633 NTW196633:NTX196633 ODS196633:ODT196633 ONO196633:ONP196633 OXK196633:OXL196633 PHG196633:PHH196633 PRC196633:PRD196633 QAY196633:QAZ196633 QKU196633:QKV196633 QUQ196633:QUR196633 REM196633:REN196633 ROI196633:ROJ196633 RYE196633:RYF196633 SIA196633:SIB196633 SRW196633:SRX196633 TBS196633:TBT196633 TLO196633:TLP196633 TVK196633:TVL196633 UFG196633:UFH196633 UPC196633:UPD196633 UYY196633:UYZ196633 VIU196633:VIV196633 VSQ196633:VSR196633 WCM196633:WCN196633 WMI196633:WMJ196633 WWE196633:WWF196633 W262169:X262169 JS262169:JT262169 TO262169:TP262169 ADK262169:ADL262169 ANG262169:ANH262169 AXC262169:AXD262169 BGY262169:BGZ262169 BQU262169:BQV262169 CAQ262169:CAR262169 CKM262169:CKN262169 CUI262169:CUJ262169 DEE262169:DEF262169 DOA262169:DOB262169 DXW262169:DXX262169 EHS262169:EHT262169 ERO262169:ERP262169 FBK262169:FBL262169 FLG262169:FLH262169 FVC262169:FVD262169 GEY262169:GEZ262169 GOU262169:GOV262169 GYQ262169:GYR262169 HIM262169:HIN262169 HSI262169:HSJ262169 ICE262169:ICF262169 IMA262169:IMB262169 IVW262169:IVX262169 JFS262169:JFT262169 JPO262169:JPP262169 JZK262169:JZL262169 KJG262169:KJH262169 KTC262169:KTD262169 LCY262169:LCZ262169 LMU262169:LMV262169 LWQ262169:LWR262169 MGM262169:MGN262169 MQI262169:MQJ262169 NAE262169:NAF262169 NKA262169:NKB262169 NTW262169:NTX262169 ODS262169:ODT262169 ONO262169:ONP262169 OXK262169:OXL262169 PHG262169:PHH262169 PRC262169:PRD262169 QAY262169:QAZ262169 QKU262169:QKV262169 QUQ262169:QUR262169 REM262169:REN262169 ROI262169:ROJ262169 RYE262169:RYF262169 SIA262169:SIB262169 SRW262169:SRX262169 TBS262169:TBT262169 TLO262169:TLP262169 TVK262169:TVL262169 UFG262169:UFH262169 UPC262169:UPD262169 UYY262169:UYZ262169 VIU262169:VIV262169 VSQ262169:VSR262169 WCM262169:WCN262169 WMI262169:WMJ262169 WWE262169:WWF262169 W327705:X327705 JS327705:JT327705 TO327705:TP327705 ADK327705:ADL327705 ANG327705:ANH327705 AXC327705:AXD327705 BGY327705:BGZ327705 BQU327705:BQV327705 CAQ327705:CAR327705 CKM327705:CKN327705 CUI327705:CUJ327705 DEE327705:DEF327705 DOA327705:DOB327705 DXW327705:DXX327705 EHS327705:EHT327705 ERO327705:ERP327705 FBK327705:FBL327705 FLG327705:FLH327705 FVC327705:FVD327705 GEY327705:GEZ327705 GOU327705:GOV327705 GYQ327705:GYR327705 HIM327705:HIN327705 HSI327705:HSJ327705 ICE327705:ICF327705 IMA327705:IMB327705 IVW327705:IVX327705 JFS327705:JFT327705 JPO327705:JPP327705 JZK327705:JZL327705 KJG327705:KJH327705 KTC327705:KTD327705 LCY327705:LCZ327705 LMU327705:LMV327705 LWQ327705:LWR327705 MGM327705:MGN327705 MQI327705:MQJ327705 NAE327705:NAF327705 NKA327705:NKB327705 NTW327705:NTX327705 ODS327705:ODT327705 ONO327705:ONP327705 OXK327705:OXL327705 PHG327705:PHH327705 PRC327705:PRD327705 QAY327705:QAZ327705 QKU327705:QKV327705 QUQ327705:QUR327705 REM327705:REN327705 ROI327705:ROJ327705 RYE327705:RYF327705 SIA327705:SIB327705 SRW327705:SRX327705 TBS327705:TBT327705 TLO327705:TLP327705 TVK327705:TVL327705 UFG327705:UFH327705 UPC327705:UPD327705 UYY327705:UYZ327705 VIU327705:VIV327705 VSQ327705:VSR327705 WCM327705:WCN327705 WMI327705:WMJ327705 WWE327705:WWF327705 W393241:X393241 JS393241:JT393241 TO393241:TP393241 ADK393241:ADL393241 ANG393241:ANH393241 AXC393241:AXD393241 BGY393241:BGZ393241 BQU393241:BQV393241 CAQ393241:CAR393241 CKM393241:CKN393241 CUI393241:CUJ393241 DEE393241:DEF393241 DOA393241:DOB393241 DXW393241:DXX393241 EHS393241:EHT393241 ERO393241:ERP393241 FBK393241:FBL393241 FLG393241:FLH393241 FVC393241:FVD393241 GEY393241:GEZ393241 GOU393241:GOV393241 GYQ393241:GYR393241 HIM393241:HIN393241 HSI393241:HSJ393241 ICE393241:ICF393241 IMA393241:IMB393241 IVW393241:IVX393241 JFS393241:JFT393241 JPO393241:JPP393241 JZK393241:JZL393241 KJG393241:KJH393241 KTC393241:KTD393241 LCY393241:LCZ393241 LMU393241:LMV393241 LWQ393241:LWR393241 MGM393241:MGN393241 MQI393241:MQJ393241 NAE393241:NAF393241 NKA393241:NKB393241 NTW393241:NTX393241 ODS393241:ODT393241 ONO393241:ONP393241 OXK393241:OXL393241 PHG393241:PHH393241 PRC393241:PRD393241 QAY393241:QAZ393241 QKU393241:QKV393241 QUQ393241:QUR393241 REM393241:REN393241 ROI393241:ROJ393241 RYE393241:RYF393241 SIA393241:SIB393241 SRW393241:SRX393241 TBS393241:TBT393241 TLO393241:TLP393241 TVK393241:TVL393241 UFG393241:UFH393241 UPC393241:UPD393241 UYY393241:UYZ393241 VIU393241:VIV393241 VSQ393241:VSR393241 WCM393241:WCN393241 WMI393241:WMJ393241 WWE393241:WWF393241 W458777:X458777 JS458777:JT458777 TO458777:TP458777 ADK458777:ADL458777 ANG458777:ANH458777 AXC458777:AXD458777 BGY458777:BGZ458777 BQU458777:BQV458777 CAQ458777:CAR458777 CKM458777:CKN458777 CUI458777:CUJ458777 DEE458777:DEF458777 DOA458777:DOB458777 DXW458777:DXX458777 EHS458777:EHT458777 ERO458777:ERP458777 FBK458777:FBL458777 FLG458777:FLH458777 FVC458777:FVD458777 GEY458777:GEZ458777 GOU458777:GOV458777 GYQ458777:GYR458777 HIM458777:HIN458777 HSI458777:HSJ458777 ICE458777:ICF458777 IMA458777:IMB458777 IVW458777:IVX458777 JFS458777:JFT458777 JPO458777:JPP458777 JZK458777:JZL458777 KJG458777:KJH458777 KTC458777:KTD458777 LCY458777:LCZ458777 LMU458777:LMV458777 LWQ458777:LWR458777 MGM458777:MGN458777 MQI458777:MQJ458777 NAE458777:NAF458777 NKA458777:NKB458777 NTW458777:NTX458777 ODS458777:ODT458777 ONO458777:ONP458777 OXK458777:OXL458777 PHG458777:PHH458777 PRC458777:PRD458777 QAY458777:QAZ458777 QKU458777:QKV458777 QUQ458777:QUR458777 REM458777:REN458777 ROI458777:ROJ458777 RYE458777:RYF458777 SIA458777:SIB458777 SRW458777:SRX458777 TBS458777:TBT458777 TLO458777:TLP458777 TVK458777:TVL458777 UFG458777:UFH458777 UPC458777:UPD458777 UYY458777:UYZ458777 VIU458777:VIV458777 VSQ458777:VSR458777 WCM458777:WCN458777 WMI458777:WMJ458777 WWE458777:WWF458777 W524313:X524313 JS524313:JT524313 TO524313:TP524313 ADK524313:ADL524313 ANG524313:ANH524313 AXC524313:AXD524313 BGY524313:BGZ524313 BQU524313:BQV524313 CAQ524313:CAR524313 CKM524313:CKN524313 CUI524313:CUJ524313 DEE524313:DEF524313 DOA524313:DOB524313 DXW524313:DXX524313 EHS524313:EHT524313 ERO524313:ERP524313 FBK524313:FBL524313 FLG524313:FLH524313 FVC524313:FVD524313 GEY524313:GEZ524313 GOU524313:GOV524313 GYQ524313:GYR524313 HIM524313:HIN524313 HSI524313:HSJ524313 ICE524313:ICF524313 IMA524313:IMB524313 IVW524313:IVX524313 JFS524313:JFT524313 JPO524313:JPP524313 JZK524313:JZL524313 KJG524313:KJH524313 KTC524313:KTD524313 LCY524313:LCZ524313 LMU524313:LMV524313 LWQ524313:LWR524313 MGM524313:MGN524313 MQI524313:MQJ524313 NAE524313:NAF524313 NKA524313:NKB524313 NTW524313:NTX524313 ODS524313:ODT524313 ONO524313:ONP524313 OXK524313:OXL524313 PHG524313:PHH524313 PRC524313:PRD524313 QAY524313:QAZ524313 QKU524313:QKV524313 QUQ524313:QUR524313 REM524313:REN524313 ROI524313:ROJ524313 RYE524313:RYF524313 SIA524313:SIB524313 SRW524313:SRX524313 TBS524313:TBT524313 TLO524313:TLP524313 TVK524313:TVL524313 UFG524313:UFH524313 UPC524313:UPD524313 UYY524313:UYZ524313 VIU524313:VIV524313 VSQ524313:VSR524313 WCM524313:WCN524313 WMI524313:WMJ524313 WWE524313:WWF524313 W589849:X589849 JS589849:JT589849 TO589849:TP589849 ADK589849:ADL589849 ANG589849:ANH589849 AXC589849:AXD589849 BGY589849:BGZ589849 BQU589849:BQV589849 CAQ589849:CAR589849 CKM589849:CKN589849 CUI589849:CUJ589849 DEE589849:DEF589849 DOA589849:DOB589849 DXW589849:DXX589849 EHS589849:EHT589849 ERO589849:ERP589849 FBK589849:FBL589849 FLG589849:FLH589849 FVC589849:FVD589849 GEY589849:GEZ589849 GOU589849:GOV589849 GYQ589849:GYR589849 HIM589849:HIN589849 HSI589849:HSJ589849 ICE589849:ICF589849 IMA589849:IMB589849 IVW589849:IVX589849 JFS589849:JFT589849 JPO589849:JPP589849 JZK589849:JZL589849 KJG589849:KJH589849 KTC589849:KTD589849 LCY589849:LCZ589849 LMU589849:LMV589849 LWQ589849:LWR589849 MGM589849:MGN589849 MQI589849:MQJ589849 NAE589849:NAF589849 NKA589849:NKB589849 NTW589849:NTX589849 ODS589849:ODT589849 ONO589849:ONP589849 OXK589849:OXL589849 PHG589849:PHH589849 PRC589849:PRD589849 QAY589849:QAZ589849 QKU589849:QKV589849 QUQ589849:QUR589849 REM589849:REN589849 ROI589849:ROJ589849 RYE589849:RYF589849 SIA589849:SIB589849 SRW589849:SRX589849 TBS589849:TBT589849 TLO589849:TLP589849 TVK589849:TVL589849 UFG589849:UFH589849 UPC589849:UPD589849 UYY589849:UYZ589849 VIU589849:VIV589849 VSQ589849:VSR589849 WCM589849:WCN589849 WMI589849:WMJ589849 WWE589849:WWF589849 W655385:X655385 JS655385:JT655385 TO655385:TP655385 ADK655385:ADL655385 ANG655385:ANH655385 AXC655385:AXD655385 BGY655385:BGZ655385 BQU655385:BQV655385 CAQ655385:CAR655385 CKM655385:CKN655385 CUI655385:CUJ655385 DEE655385:DEF655385 DOA655385:DOB655385 DXW655385:DXX655385 EHS655385:EHT655385 ERO655385:ERP655385 FBK655385:FBL655385 FLG655385:FLH655385 FVC655385:FVD655385 GEY655385:GEZ655385 GOU655385:GOV655385 GYQ655385:GYR655385 HIM655385:HIN655385 HSI655385:HSJ655385 ICE655385:ICF655385 IMA655385:IMB655385 IVW655385:IVX655385 JFS655385:JFT655385 JPO655385:JPP655385 JZK655385:JZL655385 KJG655385:KJH655385 KTC655385:KTD655385 LCY655385:LCZ655385 LMU655385:LMV655385 LWQ655385:LWR655385 MGM655385:MGN655385 MQI655385:MQJ655385 NAE655385:NAF655385 NKA655385:NKB655385 NTW655385:NTX655385 ODS655385:ODT655385 ONO655385:ONP655385 OXK655385:OXL655385 PHG655385:PHH655385 PRC655385:PRD655385 QAY655385:QAZ655385 QKU655385:QKV655385 QUQ655385:QUR655385 REM655385:REN655385 ROI655385:ROJ655385 RYE655385:RYF655385 SIA655385:SIB655385 SRW655385:SRX655385 TBS655385:TBT655385 TLO655385:TLP655385 TVK655385:TVL655385 UFG655385:UFH655385 UPC655385:UPD655385 UYY655385:UYZ655385 VIU655385:VIV655385 VSQ655385:VSR655385 WCM655385:WCN655385 WMI655385:WMJ655385 WWE655385:WWF655385 W720921:X720921 JS720921:JT720921 TO720921:TP720921 ADK720921:ADL720921 ANG720921:ANH720921 AXC720921:AXD720921 BGY720921:BGZ720921 BQU720921:BQV720921 CAQ720921:CAR720921 CKM720921:CKN720921 CUI720921:CUJ720921 DEE720921:DEF720921 DOA720921:DOB720921 DXW720921:DXX720921 EHS720921:EHT720921 ERO720921:ERP720921 FBK720921:FBL720921 FLG720921:FLH720921 FVC720921:FVD720921 GEY720921:GEZ720921 GOU720921:GOV720921 GYQ720921:GYR720921 HIM720921:HIN720921 HSI720921:HSJ720921 ICE720921:ICF720921 IMA720921:IMB720921 IVW720921:IVX720921 JFS720921:JFT720921 JPO720921:JPP720921 JZK720921:JZL720921 KJG720921:KJH720921 KTC720921:KTD720921 LCY720921:LCZ720921 LMU720921:LMV720921 LWQ720921:LWR720921 MGM720921:MGN720921 MQI720921:MQJ720921 NAE720921:NAF720921 NKA720921:NKB720921 NTW720921:NTX720921 ODS720921:ODT720921 ONO720921:ONP720921 OXK720921:OXL720921 PHG720921:PHH720921 PRC720921:PRD720921 QAY720921:QAZ720921 QKU720921:QKV720921 QUQ720921:QUR720921 REM720921:REN720921 ROI720921:ROJ720921 RYE720921:RYF720921 SIA720921:SIB720921 SRW720921:SRX720921 TBS720921:TBT720921 TLO720921:TLP720921 TVK720921:TVL720921 UFG720921:UFH720921 UPC720921:UPD720921 UYY720921:UYZ720921 VIU720921:VIV720921 VSQ720921:VSR720921 WCM720921:WCN720921 WMI720921:WMJ720921 WWE720921:WWF720921 W786457:X786457 JS786457:JT786457 TO786457:TP786457 ADK786457:ADL786457 ANG786457:ANH786457 AXC786457:AXD786457 BGY786457:BGZ786457 BQU786457:BQV786457 CAQ786457:CAR786457 CKM786457:CKN786457 CUI786457:CUJ786457 DEE786457:DEF786457 DOA786457:DOB786457 DXW786457:DXX786457 EHS786457:EHT786457 ERO786457:ERP786457 FBK786457:FBL786457 FLG786457:FLH786457 FVC786457:FVD786457 GEY786457:GEZ786457 GOU786457:GOV786457 GYQ786457:GYR786457 HIM786457:HIN786457 HSI786457:HSJ786457 ICE786457:ICF786457 IMA786457:IMB786457 IVW786457:IVX786457 JFS786457:JFT786457 JPO786457:JPP786457 JZK786457:JZL786457 KJG786457:KJH786457 KTC786457:KTD786457 LCY786457:LCZ786457 LMU786457:LMV786457 LWQ786457:LWR786457 MGM786457:MGN786457 MQI786457:MQJ786457 NAE786457:NAF786457 NKA786457:NKB786457 NTW786457:NTX786457 ODS786457:ODT786457 ONO786457:ONP786457 OXK786457:OXL786457 PHG786457:PHH786457 PRC786457:PRD786457 QAY786457:QAZ786457 QKU786457:QKV786457 QUQ786457:QUR786457 REM786457:REN786457 ROI786457:ROJ786457 RYE786457:RYF786457 SIA786457:SIB786457 SRW786457:SRX786457 TBS786457:TBT786457 TLO786457:TLP786457 TVK786457:TVL786457 UFG786457:UFH786457 UPC786457:UPD786457 UYY786457:UYZ786457 VIU786457:VIV786457 VSQ786457:VSR786457 WCM786457:WCN786457 WMI786457:WMJ786457 WWE786457:WWF786457 W851993:X851993 JS851993:JT851993 TO851993:TP851993 ADK851993:ADL851993 ANG851993:ANH851993 AXC851993:AXD851993 BGY851993:BGZ851993 BQU851993:BQV851993 CAQ851993:CAR851993 CKM851993:CKN851993 CUI851993:CUJ851993 DEE851993:DEF851993 DOA851993:DOB851993 DXW851993:DXX851993 EHS851993:EHT851993 ERO851993:ERP851993 FBK851993:FBL851993 FLG851993:FLH851993 FVC851993:FVD851993 GEY851993:GEZ851993 GOU851993:GOV851993 GYQ851993:GYR851993 HIM851993:HIN851993 HSI851993:HSJ851993 ICE851993:ICF851993 IMA851993:IMB851993 IVW851993:IVX851993 JFS851993:JFT851993 JPO851993:JPP851993 JZK851993:JZL851993 KJG851993:KJH851993 KTC851993:KTD851993 LCY851993:LCZ851993 LMU851993:LMV851993 LWQ851993:LWR851993 MGM851993:MGN851993 MQI851993:MQJ851993 NAE851993:NAF851993 NKA851993:NKB851993 NTW851993:NTX851993 ODS851993:ODT851993 ONO851993:ONP851993 OXK851993:OXL851993 PHG851993:PHH851993 PRC851993:PRD851993 QAY851993:QAZ851993 QKU851993:QKV851993 QUQ851993:QUR851993 REM851993:REN851993 ROI851993:ROJ851993 RYE851993:RYF851993 SIA851993:SIB851993 SRW851993:SRX851993 TBS851993:TBT851993 TLO851993:TLP851993 TVK851993:TVL851993 UFG851993:UFH851993 UPC851993:UPD851993 UYY851993:UYZ851993 VIU851993:VIV851993 VSQ851993:VSR851993 WCM851993:WCN851993 WMI851993:WMJ851993 WWE851993:WWF851993 W917529:X917529 JS917529:JT917529 TO917529:TP917529 ADK917529:ADL917529 ANG917529:ANH917529 AXC917529:AXD917529 BGY917529:BGZ917529 BQU917529:BQV917529 CAQ917529:CAR917529 CKM917529:CKN917529 CUI917529:CUJ917529 DEE917529:DEF917529 DOA917529:DOB917529 DXW917529:DXX917529 EHS917529:EHT917529 ERO917529:ERP917529 FBK917529:FBL917529 FLG917529:FLH917529 FVC917529:FVD917529 GEY917529:GEZ917529 GOU917529:GOV917529 GYQ917529:GYR917529 HIM917529:HIN917529 HSI917529:HSJ917529 ICE917529:ICF917529 IMA917529:IMB917529 IVW917529:IVX917529 JFS917529:JFT917529 JPO917529:JPP917529 JZK917529:JZL917529 KJG917529:KJH917529 KTC917529:KTD917529 LCY917529:LCZ917529 LMU917529:LMV917529 LWQ917529:LWR917529 MGM917529:MGN917529 MQI917529:MQJ917529 NAE917529:NAF917529 NKA917529:NKB917529 NTW917529:NTX917529 ODS917529:ODT917529 ONO917529:ONP917529 OXK917529:OXL917529 PHG917529:PHH917529 PRC917529:PRD917529 QAY917529:QAZ917529 QKU917529:QKV917529 QUQ917529:QUR917529 REM917529:REN917529 ROI917529:ROJ917529 RYE917529:RYF917529 SIA917529:SIB917529 SRW917529:SRX917529 TBS917529:TBT917529 TLO917529:TLP917529 TVK917529:TVL917529 UFG917529:UFH917529 UPC917529:UPD917529 UYY917529:UYZ917529 VIU917529:VIV917529 VSQ917529:VSR917529 WCM917529:WCN917529 WMI917529:WMJ917529 WWE917529:WWF917529 W983065:X983065 JS983065:JT983065 TO983065:TP983065 ADK983065:ADL983065 ANG983065:ANH983065 AXC983065:AXD983065 BGY983065:BGZ983065 BQU983065:BQV983065 CAQ983065:CAR983065 CKM983065:CKN983065 CUI983065:CUJ983065 DEE983065:DEF983065 DOA983065:DOB983065 DXW983065:DXX983065 EHS983065:EHT983065 ERO983065:ERP983065 FBK983065:FBL983065 FLG983065:FLH983065 FVC983065:FVD983065 GEY983065:GEZ983065 GOU983065:GOV983065 GYQ983065:GYR983065 HIM983065:HIN983065 HSI983065:HSJ983065 ICE983065:ICF983065 IMA983065:IMB983065 IVW983065:IVX983065 JFS983065:JFT983065 JPO983065:JPP983065 JZK983065:JZL983065 KJG983065:KJH983065 KTC983065:KTD983065 LCY983065:LCZ983065 LMU983065:LMV983065 LWQ983065:LWR983065 MGM983065:MGN983065 MQI983065:MQJ983065 NAE983065:NAF983065 NKA983065:NKB983065 NTW983065:NTX983065 ODS983065:ODT983065 ONO983065:ONP983065 OXK983065:OXL983065 PHG983065:PHH983065 PRC983065:PRD983065 QAY983065:QAZ983065 QKU983065:QKV983065 QUQ983065:QUR983065 REM983065:REN983065 ROI983065:ROJ983065 RYE983065:RYF983065 SIA983065:SIB983065 SRW983065:SRX983065 TBS983065:TBT983065 TLO983065:TLP983065 TVK983065:TVL983065 UFG983065:UFH983065 UPC983065:UPD983065 UYY983065:UYZ983065 VIU983065:VIV983065 VSQ983065:VSR983065 WCM983065:WCN983065 WMI983065:WMJ983065 WWE983065:WWF983065">
      <formula1>0</formula1>
      <formula2>0</formula2>
    </dataValidation>
  </dataValidations>
  <pageMargins left="0.59027777777777779" right="0" top="0.19652777777777777" bottom="0.19652777777777777" header="0.51180555555555551" footer="0.51180555555555551"/>
  <pageSetup paperSize="9" scale="68" firstPageNumber="0" orientation="landscape" horizontalDpi="300" verticalDpi="300" r:id="rId1"/>
  <headerFooter alignWithMargins="0"/>
  <rowBreaks count="1" manualBreakCount="1">
    <brk id="27"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showGridLines="0" showZeros="0" zoomScale="85" zoomScaleNormal="85" zoomScaleSheetLayoutView="75" workbookViewId="0">
      <selection activeCell="I5" sqref="I5"/>
    </sheetView>
  </sheetViews>
  <sheetFormatPr defaultColWidth="0" defaultRowHeight="12.75" customHeight="1"/>
  <cols>
    <col min="1" max="1" width="5.25" style="308" customWidth="1"/>
    <col min="2" max="2" width="14.375" style="308" customWidth="1"/>
    <col min="3" max="3" width="9.25" style="308" customWidth="1"/>
    <col min="4" max="4" width="7.25" style="308" customWidth="1"/>
    <col min="5" max="5" width="6.625" style="308" customWidth="1"/>
    <col min="6" max="6" width="7.875" style="308" customWidth="1"/>
    <col min="7" max="7" width="5.875" style="308" customWidth="1"/>
    <col min="8" max="8" width="7.875" style="308" customWidth="1"/>
    <col min="9" max="9" width="7" style="308" customWidth="1"/>
    <col min="10" max="10" width="7.125" style="308" customWidth="1"/>
    <col min="11" max="11" width="7.75" style="308" customWidth="1"/>
    <col min="12" max="12" width="6.375" style="308" customWidth="1"/>
    <col min="13" max="13" width="6.625" style="308" customWidth="1"/>
    <col min="14" max="14" width="6.5" style="308" customWidth="1"/>
    <col min="15" max="15" width="5.375" style="308" customWidth="1"/>
    <col min="16" max="16" width="6.25" style="308" customWidth="1"/>
    <col min="17" max="17" width="4.875" style="308" customWidth="1"/>
    <col min="18" max="18" width="9.125" style="308" customWidth="1"/>
    <col min="19" max="19" width="6.25" style="308" customWidth="1"/>
    <col min="20" max="20" width="7.125" style="308" customWidth="1"/>
    <col min="21" max="21" width="7" style="308" customWidth="1"/>
    <col min="22" max="22" width="6.625" style="308" customWidth="1"/>
    <col min="23" max="254" width="0" style="308" hidden="1"/>
    <col min="255" max="255" width="2.5" style="308" customWidth="1"/>
    <col min="256" max="256" width="1.5" style="308" customWidth="1"/>
    <col min="257" max="16384" width="0" style="308" hidden="1"/>
  </cols>
  <sheetData>
    <row r="1" spans="1:257" s="224" customFormat="1" ht="28.5" customHeight="1">
      <c r="A1" s="223" t="s">
        <v>102</v>
      </c>
      <c r="B1" s="223"/>
      <c r="C1" s="223"/>
      <c r="D1" s="223"/>
      <c r="E1" s="223"/>
      <c r="F1" s="223"/>
      <c r="G1" s="223"/>
      <c r="H1" s="223"/>
      <c r="I1" s="223"/>
      <c r="J1" s="223"/>
      <c r="K1" s="223"/>
      <c r="L1" s="223"/>
      <c r="M1" s="223"/>
      <c r="N1" s="223"/>
      <c r="O1" s="223"/>
      <c r="P1" s="223"/>
      <c r="Q1" s="223"/>
      <c r="R1" s="223"/>
      <c r="S1" s="223"/>
      <c r="T1" s="223"/>
    </row>
    <row r="2" spans="1:257" s="226" customFormat="1" ht="30" customHeight="1">
      <c r="V2" s="227"/>
    </row>
    <row r="3" spans="1:257" s="226" customFormat="1" ht="30" customHeight="1" thickBot="1">
      <c r="A3" s="225" t="s">
        <v>103</v>
      </c>
      <c r="B3" s="225"/>
      <c r="C3" s="225"/>
      <c r="D3" s="225"/>
      <c r="E3" s="225"/>
      <c r="F3" s="225"/>
      <c r="G3" s="225"/>
      <c r="H3" s="225"/>
      <c r="I3" s="225"/>
      <c r="J3" s="225"/>
      <c r="K3" s="225"/>
      <c r="L3" s="225"/>
      <c r="M3" s="225"/>
      <c r="N3" s="225"/>
      <c r="O3" s="225"/>
      <c r="P3" s="225"/>
      <c r="Q3" s="225"/>
      <c r="R3" s="225"/>
      <c r="S3" s="225"/>
      <c r="T3" s="225"/>
      <c r="V3" s="227"/>
    </row>
    <row r="4" spans="1:257" s="237" customFormat="1" ht="111.75" customHeight="1">
      <c r="A4" s="228" t="s">
        <v>104</v>
      </c>
      <c r="B4" s="229" t="s">
        <v>105</v>
      </c>
      <c r="C4" s="230" t="s">
        <v>106</v>
      </c>
      <c r="D4" s="231" t="s">
        <v>107</v>
      </c>
      <c r="E4" s="232" t="s">
        <v>108</v>
      </c>
      <c r="F4" s="233" t="s">
        <v>109</v>
      </c>
      <c r="G4" s="233" t="s">
        <v>110</v>
      </c>
      <c r="H4" s="233" t="s">
        <v>111</v>
      </c>
      <c r="I4" s="233" t="s">
        <v>112</v>
      </c>
      <c r="J4" s="233" t="s">
        <v>113</v>
      </c>
      <c r="K4" s="234" t="s">
        <v>114</v>
      </c>
      <c r="L4" s="233" t="s">
        <v>115</v>
      </c>
      <c r="M4" s="233" t="s">
        <v>116</v>
      </c>
      <c r="N4" s="233" t="s">
        <v>117</v>
      </c>
      <c r="O4" s="233" t="s">
        <v>118</v>
      </c>
      <c r="P4" s="233" t="s">
        <v>119</v>
      </c>
      <c r="Q4" s="233" t="s">
        <v>120</v>
      </c>
      <c r="R4" s="233" t="s">
        <v>121</v>
      </c>
      <c r="S4" s="233" t="s">
        <v>122</v>
      </c>
      <c r="T4" s="233" t="s">
        <v>123</v>
      </c>
      <c r="U4" s="235" t="s">
        <v>124</v>
      </c>
      <c r="V4" s="236" t="s">
        <v>125</v>
      </c>
      <c r="X4" s="238" t="s">
        <v>126</v>
      </c>
      <c r="IV4" s="239"/>
    </row>
    <row r="5" spans="1:257" s="237" customFormat="1" ht="25.15" customHeight="1" thickBot="1">
      <c r="A5" s="240"/>
      <c r="B5" s="241"/>
      <c r="C5" s="242"/>
      <c r="D5" s="243"/>
      <c r="E5" s="244" t="s">
        <v>127</v>
      </c>
      <c r="F5" s="245" t="s">
        <v>128</v>
      </c>
      <c r="G5" s="245" t="s">
        <v>129</v>
      </c>
      <c r="H5" s="245" t="s">
        <v>130</v>
      </c>
      <c r="I5" s="245" t="s">
        <v>131</v>
      </c>
      <c r="J5" s="245" t="s">
        <v>132</v>
      </c>
      <c r="K5" s="246" t="s">
        <v>133</v>
      </c>
      <c r="L5" s="245" t="s">
        <v>134</v>
      </c>
      <c r="M5" s="245" t="s">
        <v>135</v>
      </c>
      <c r="N5" s="245" t="s">
        <v>136</v>
      </c>
      <c r="O5" s="245" t="s">
        <v>137</v>
      </c>
      <c r="P5" s="245" t="s">
        <v>138</v>
      </c>
      <c r="Q5" s="245" t="s">
        <v>139</v>
      </c>
      <c r="R5" s="245" t="s">
        <v>140</v>
      </c>
      <c r="S5" s="245" t="s">
        <v>141</v>
      </c>
      <c r="T5" s="245" t="s">
        <v>142</v>
      </c>
      <c r="U5" s="247" t="s">
        <v>143</v>
      </c>
      <c r="V5" s="248" t="s">
        <v>144</v>
      </c>
      <c r="X5" s="249" t="s">
        <v>145</v>
      </c>
    </row>
    <row r="6" spans="1:257" s="239" customFormat="1" ht="21.75" customHeight="1">
      <c r="A6" s="250">
        <v>1</v>
      </c>
      <c r="B6" s="251" t="s">
        <v>73</v>
      </c>
      <c r="C6" s="252">
        <v>33939</v>
      </c>
      <c r="D6" s="253">
        <f>'[3]янв -19  (2)'!D5+[3]фев!D5</f>
        <v>57</v>
      </c>
      <c r="E6" s="253">
        <f>'[3]янв -19  (2)'!E5+[3]фев!E5</f>
        <v>2</v>
      </c>
      <c r="F6" s="253">
        <f>'[3]янв -19  (2)'!F5+[3]фев!F5</f>
        <v>10</v>
      </c>
      <c r="G6" s="253">
        <f>'[3]янв -19  (2)'!G5+[3]фев!G5</f>
        <v>0</v>
      </c>
      <c r="H6" s="253">
        <f>'[3]янв -19  (2)'!H5+[3]фев!H5</f>
        <v>0</v>
      </c>
      <c r="I6" s="253">
        <f>'[3]янв -19  (2)'!I5+[3]фев!I5</f>
        <v>0</v>
      </c>
      <c r="J6" s="253">
        <f>'[3]янв -19  (2)'!J5+[3]фев!J5</f>
        <v>0</v>
      </c>
      <c r="K6" s="253">
        <f>'[3]янв -19  (2)'!K5+[3]фев!K5</f>
        <v>30</v>
      </c>
      <c r="L6" s="253">
        <f>'[3]янв -19  (2)'!L5+[3]фев!L5</f>
        <v>4</v>
      </c>
      <c r="M6" s="253">
        <f>'[3]янв -19  (2)'!M5+[3]фев!M5</f>
        <v>2</v>
      </c>
      <c r="N6" s="253">
        <f>'[3]янв -19  (2)'!N5+[3]фев!N5</f>
        <v>0</v>
      </c>
      <c r="O6" s="253">
        <f>'[3]янв -19  (2)'!O5+[3]фев!O5</f>
        <v>1</v>
      </c>
      <c r="P6" s="253">
        <f>'[3]янв -19  (2)'!P5+[3]фев!P5</f>
        <v>0</v>
      </c>
      <c r="Q6" s="253">
        <f>'[3]янв -19  (2)'!Q5+[3]фев!Q5</f>
        <v>0</v>
      </c>
      <c r="R6" s="253">
        <f>'[3]янв -19  (2)'!R5+[3]фев!R5</f>
        <v>2</v>
      </c>
      <c r="S6" s="253">
        <f>'[3]янв -19  (2)'!S5+[3]фев!S5</f>
        <v>0</v>
      </c>
      <c r="T6" s="253">
        <f>'[3]янв -19  (2)'!T5+[3]фев!T5</f>
        <v>3</v>
      </c>
      <c r="U6" s="253">
        <f>'[3]янв -19  (2)'!U5+[3]фев!U5</f>
        <v>3</v>
      </c>
      <c r="V6" s="253">
        <f>'[3]янв -19  (2)'!V5+[3]фев!V5</f>
        <v>0</v>
      </c>
      <c r="IV6" s="254"/>
    </row>
    <row r="7" spans="1:257" s="239" customFormat="1" ht="21.75" customHeight="1">
      <c r="A7" s="250">
        <v>2</v>
      </c>
      <c r="B7" s="251" t="s">
        <v>74</v>
      </c>
      <c r="C7" s="252">
        <v>8317</v>
      </c>
      <c r="D7" s="253">
        <f>'[3]янв -19  (2)'!D6+[3]фев!D6</f>
        <v>16</v>
      </c>
      <c r="E7" s="253">
        <f>'[3]янв -19  (2)'!E6+[3]фев!E6</f>
        <v>0</v>
      </c>
      <c r="F7" s="253">
        <f>'[3]янв -19  (2)'!F6+[3]фев!F6</f>
        <v>1</v>
      </c>
      <c r="G7" s="253">
        <f>'[3]янв -19  (2)'!G6+[3]фев!G6</f>
        <v>0</v>
      </c>
      <c r="H7" s="253">
        <f>'[3]янв -19  (2)'!H6+[3]фев!H6</f>
        <v>0</v>
      </c>
      <c r="I7" s="253">
        <f>'[3]янв -19  (2)'!I6+[3]фев!I6</f>
        <v>0</v>
      </c>
      <c r="J7" s="253">
        <f>'[3]янв -19  (2)'!J6+[3]фев!J6</f>
        <v>0</v>
      </c>
      <c r="K7" s="253">
        <f>'[3]янв -19  (2)'!K6+[3]фев!K6</f>
        <v>11</v>
      </c>
      <c r="L7" s="253">
        <f>'[3]янв -19  (2)'!L6+[3]фев!L6</f>
        <v>1</v>
      </c>
      <c r="M7" s="253">
        <f>'[3]янв -19  (2)'!M6+[3]фев!M6</f>
        <v>0</v>
      </c>
      <c r="N7" s="253">
        <f>'[3]янв -19  (2)'!N6+[3]фев!N6</f>
        <v>0</v>
      </c>
      <c r="O7" s="253">
        <f>'[3]янв -19  (2)'!O6+[3]фев!O6</f>
        <v>0</v>
      </c>
      <c r="P7" s="253">
        <f>'[3]янв -19  (2)'!P6+[3]фев!P6</f>
        <v>0</v>
      </c>
      <c r="Q7" s="253">
        <f>'[3]янв -19  (2)'!Q6+[3]фев!Q6</f>
        <v>0</v>
      </c>
      <c r="R7" s="253">
        <f>'[3]янв -19  (2)'!R6+[3]фев!R6</f>
        <v>1</v>
      </c>
      <c r="S7" s="253">
        <f>'[3]янв -19  (2)'!S6+[3]фев!S6</f>
        <v>0</v>
      </c>
      <c r="T7" s="253">
        <f>'[3]янв -19  (2)'!T6+[3]фев!T6</f>
        <v>1</v>
      </c>
      <c r="U7" s="253">
        <f>'[3]янв -19  (2)'!U6+[3]фев!U6</f>
        <v>1</v>
      </c>
      <c r="V7" s="253">
        <f>'[3]янв -19  (2)'!V6+[3]фев!V6</f>
        <v>0</v>
      </c>
      <c r="IV7" s="254"/>
    </row>
    <row r="8" spans="1:257" s="239" customFormat="1" ht="21.75" customHeight="1">
      <c r="A8" s="250">
        <v>3</v>
      </c>
      <c r="B8" s="251" t="s">
        <v>75</v>
      </c>
      <c r="C8" s="252">
        <v>12384</v>
      </c>
      <c r="D8" s="253">
        <f>'[3]янв -19  (2)'!D7+[3]фев!D7</f>
        <v>29</v>
      </c>
      <c r="E8" s="253">
        <f>'[3]янв -19  (2)'!E7+[3]фев!E7</f>
        <v>0</v>
      </c>
      <c r="F8" s="253">
        <f>'[3]янв -19  (2)'!F7+[3]фев!F7</f>
        <v>3</v>
      </c>
      <c r="G8" s="253">
        <f>'[3]янв -19  (2)'!G7+[3]фев!G7</f>
        <v>0</v>
      </c>
      <c r="H8" s="253">
        <f>'[3]янв -19  (2)'!H7+[3]фев!H7</f>
        <v>1</v>
      </c>
      <c r="I8" s="253">
        <f>'[3]янв -19  (2)'!I7+[3]фев!I7</f>
        <v>0</v>
      </c>
      <c r="J8" s="253">
        <f>'[3]янв -19  (2)'!J7+[3]фев!J7</f>
        <v>2</v>
      </c>
      <c r="K8" s="253">
        <f>'[3]янв -19  (2)'!K7+[3]фев!K7</f>
        <v>15</v>
      </c>
      <c r="L8" s="253">
        <f>'[3]янв -19  (2)'!L7+[3]фев!L7</f>
        <v>1</v>
      </c>
      <c r="M8" s="253">
        <f>'[3]янв -19  (2)'!M7+[3]фев!M7</f>
        <v>1</v>
      </c>
      <c r="N8" s="253">
        <f>'[3]янв -19  (2)'!N7+[3]фев!N7</f>
        <v>0</v>
      </c>
      <c r="O8" s="253">
        <f>'[3]янв -19  (2)'!O7+[3]фев!O7</f>
        <v>0</v>
      </c>
      <c r="P8" s="253">
        <f>'[3]янв -19  (2)'!P7+[3]фев!P7</f>
        <v>1</v>
      </c>
      <c r="Q8" s="253">
        <f>'[3]янв -19  (2)'!Q7+[3]фев!Q7</f>
        <v>0</v>
      </c>
      <c r="R8" s="253">
        <f>'[3]янв -19  (2)'!R7+[3]фев!R7</f>
        <v>0</v>
      </c>
      <c r="S8" s="253">
        <f>'[3]янв -19  (2)'!S7+[3]фев!S7</f>
        <v>0</v>
      </c>
      <c r="T8" s="253">
        <f>'[3]янв -19  (2)'!T7+[3]фев!T7</f>
        <v>4</v>
      </c>
      <c r="U8" s="253">
        <f>'[3]янв -19  (2)'!U7+[3]фев!U7</f>
        <v>1</v>
      </c>
      <c r="V8" s="253">
        <f>'[3]янв -19  (2)'!V7+[3]фев!V7</f>
        <v>0</v>
      </c>
      <c r="IV8" s="254"/>
    </row>
    <row r="9" spans="1:257" s="239" customFormat="1" ht="21.75" customHeight="1">
      <c r="A9" s="250">
        <v>4</v>
      </c>
      <c r="B9" s="251" t="s">
        <v>76</v>
      </c>
      <c r="C9" s="252">
        <v>13734</v>
      </c>
      <c r="D9" s="253">
        <f>'[3]янв -19  (2)'!D8+[3]фев!D8</f>
        <v>31</v>
      </c>
      <c r="E9" s="253">
        <f>'[3]янв -19  (2)'!E8+[3]фев!E8</f>
        <v>0</v>
      </c>
      <c r="F9" s="253">
        <f>'[3]янв -19  (2)'!F8+[3]фев!F8</f>
        <v>5</v>
      </c>
      <c r="G9" s="253">
        <f>'[3]янв -19  (2)'!G8+[3]фев!G8</f>
        <v>0</v>
      </c>
      <c r="H9" s="253">
        <f>'[3]янв -19  (2)'!H8+[3]фев!H8</f>
        <v>0</v>
      </c>
      <c r="I9" s="253">
        <f>'[3]янв -19  (2)'!I8+[3]фев!I8</f>
        <v>0</v>
      </c>
      <c r="J9" s="253">
        <f>'[3]янв -19  (2)'!J8+[3]фев!J8</f>
        <v>3</v>
      </c>
      <c r="K9" s="253">
        <f>'[3]янв -19  (2)'!K8+[3]фев!K8</f>
        <v>13</v>
      </c>
      <c r="L9" s="253">
        <f>'[3]янв -19  (2)'!L8+[3]фев!L8</f>
        <v>0</v>
      </c>
      <c r="M9" s="253">
        <f>'[3]янв -19  (2)'!M8+[3]фев!M8</f>
        <v>1</v>
      </c>
      <c r="N9" s="253">
        <f>'[3]янв -19  (2)'!N8+[3]фев!N8</f>
        <v>0</v>
      </c>
      <c r="O9" s="253">
        <f>'[3]янв -19  (2)'!O8+[3]фев!O8</f>
        <v>0</v>
      </c>
      <c r="P9" s="253">
        <f>'[3]янв -19  (2)'!P8+[3]фев!P8</f>
        <v>1</v>
      </c>
      <c r="Q9" s="253">
        <f>'[3]янв -19  (2)'!Q8+[3]фев!Q8</f>
        <v>0</v>
      </c>
      <c r="R9" s="253">
        <f>'[3]янв -19  (2)'!R8+[3]фев!R8</f>
        <v>0</v>
      </c>
      <c r="S9" s="253">
        <f>'[3]янв -19  (2)'!S8+[3]фев!S8</f>
        <v>0</v>
      </c>
      <c r="T9" s="253">
        <f>'[3]янв -19  (2)'!T8+[3]фев!T8</f>
        <v>4</v>
      </c>
      <c r="U9" s="253">
        <f>'[3]янв -19  (2)'!U8+[3]фев!U8</f>
        <v>4</v>
      </c>
      <c r="V9" s="253">
        <f>'[3]янв -19  (2)'!V8+[3]фев!V8</f>
        <v>0</v>
      </c>
      <c r="IV9" s="254"/>
    </row>
    <row r="10" spans="1:257" s="239" customFormat="1" ht="21.75" customHeight="1">
      <c r="A10" s="250">
        <v>5</v>
      </c>
      <c r="B10" s="251" t="s">
        <v>77</v>
      </c>
      <c r="C10" s="252">
        <v>14308</v>
      </c>
      <c r="D10" s="253">
        <f>'[3]янв -19  (2)'!D9+[3]фев!D9</f>
        <v>35</v>
      </c>
      <c r="E10" s="253">
        <f>'[3]янв -19  (2)'!E9+[3]фев!E9</f>
        <v>0</v>
      </c>
      <c r="F10" s="253">
        <f>'[3]янв -19  (2)'!F9+[3]фев!F9</f>
        <v>4</v>
      </c>
      <c r="G10" s="253">
        <f>'[3]янв -19  (2)'!G9+[3]фев!G9</f>
        <v>0</v>
      </c>
      <c r="H10" s="253">
        <f>'[3]янв -19  (2)'!H9+[3]фев!H9</f>
        <v>2</v>
      </c>
      <c r="I10" s="253">
        <f>'[3]янв -19  (2)'!I9+[3]фев!I9</f>
        <v>0</v>
      </c>
      <c r="J10" s="253">
        <f>'[3]янв -19  (2)'!J9+[3]фев!J9</f>
        <v>0</v>
      </c>
      <c r="K10" s="253">
        <f>'[3]янв -19  (2)'!K9+[3]фев!K9</f>
        <v>14</v>
      </c>
      <c r="L10" s="253">
        <f>'[3]янв -19  (2)'!L9+[3]фев!L9</f>
        <v>4</v>
      </c>
      <c r="M10" s="253">
        <f>'[3]янв -19  (2)'!M9+[3]фев!M9</f>
        <v>0</v>
      </c>
      <c r="N10" s="253">
        <f>'[3]янв -19  (2)'!N9+[3]фев!N9</f>
        <v>0</v>
      </c>
      <c r="O10" s="253">
        <f>'[3]янв -19  (2)'!O9+[3]фев!O9</f>
        <v>0</v>
      </c>
      <c r="P10" s="253">
        <f>'[3]янв -19  (2)'!P9+[3]фев!P9</f>
        <v>4</v>
      </c>
      <c r="Q10" s="253">
        <f>'[3]янв -19  (2)'!Q9+[3]фев!Q9</f>
        <v>0</v>
      </c>
      <c r="R10" s="253">
        <f>'[3]янв -19  (2)'!R9+[3]фев!R9</f>
        <v>0</v>
      </c>
      <c r="S10" s="253">
        <f>'[3]янв -19  (2)'!S9+[3]фев!S9</f>
        <v>1</v>
      </c>
      <c r="T10" s="253">
        <f>'[3]янв -19  (2)'!T9+[3]фев!T9</f>
        <v>3</v>
      </c>
      <c r="U10" s="253">
        <f>'[3]янв -19  (2)'!U9+[3]фев!U9</f>
        <v>3</v>
      </c>
      <c r="V10" s="253">
        <f>'[3]янв -19  (2)'!V9+[3]фев!V9</f>
        <v>0</v>
      </c>
      <c r="IV10" s="254"/>
    </row>
    <row r="11" spans="1:257" s="256" customFormat="1" ht="21.75" customHeight="1">
      <c r="A11" s="250">
        <v>6</v>
      </c>
      <c r="B11" s="251" t="s">
        <v>78</v>
      </c>
      <c r="C11" s="252">
        <v>11584</v>
      </c>
      <c r="D11" s="253">
        <f>'[3]янв -19  (2)'!D10+[3]фев!D10</f>
        <v>19</v>
      </c>
      <c r="E11" s="253">
        <f>'[3]янв -19  (2)'!E10+[3]фев!E10</f>
        <v>0</v>
      </c>
      <c r="F11" s="253">
        <f>'[3]янв -19  (2)'!F10+[3]фев!F10</f>
        <v>0</v>
      </c>
      <c r="G11" s="253">
        <f>'[3]янв -19  (2)'!G10+[3]фев!G10</f>
        <v>0</v>
      </c>
      <c r="H11" s="253">
        <f>'[3]янв -19  (2)'!H10+[3]фев!H10</f>
        <v>0</v>
      </c>
      <c r="I11" s="253">
        <f>'[3]янв -19  (2)'!I10+[3]фев!I10</f>
        <v>0</v>
      </c>
      <c r="J11" s="253">
        <f>'[3]янв -19  (2)'!J10+[3]фев!J10</f>
        <v>1</v>
      </c>
      <c r="K11" s="253">
        <f>'[3]янв -19  (2)'!K10+[3]фев!K10</f>
        <v>10</v>
      </c>
      <c r="L11" s="253">
        <f>'[3]янв -19  (2)'!L10+[3]фев!L10</f>
        <v>2</v>
      </c>
      <c r="M11" s="253">
        <f>'[3]янв -19  (2)'!M10+[3]фев!M10</f>
        <v>2</v>
      </c>
      <c r="N11" s="253">
        <f>'[3]янв -19  (2)'!N10+[3]фев!N10</f>
        <v>0</v>
      </c>
      <c r="O11" s="253">
        <f>'[3]янв -19  (2)'!O10+[3]фев!O10</f>
        <v>0</v>
      </c>
      <c r="P11" s="253">
        <f>'[3]янв -19  (2)'!P10+[3]фев!P10</f>
        <v>0</v>
      </c>
      <c r="Q11" s="253">
        <f>'[3]янв -19  (2)'!Q10+[3]фев!Q10</f>
        <v>0</v>
      </c>
      <c r="R11" s="253">
        <f>'[3]янв -19  (2)'!R10+[3]фев!R10</f>
        <v>0</v>
      </c>
      <c r="S11" s="253">
        <f>'[3]янв -19  (2)'!S10+[3]фев!S10</f>
        <v>1</v>
      </c>
      <c r="T11" s="253">
        <f>'[3]янв -19  (2)'!T10+[3]фев!T10</f>
        <v>1</v>
      </c>
      <c r="U11" s="253">
        <f>'[3]янв -19  (2)'!U10+[3]фев!U10</f>
        <v>2</v>
      </c>
      <c r="V11" s="253">
        <f>'[3]янв -19  (2)'!V10+[3]фев!V10</f>
        <v>0</v>
      </c>
      <c r="W11" s="255"/>
      <c r="IU11" s="257"/>
      <c r="IV11" s="254"/>
      <c r="IW11" s="255"/>
    </row>
    <row r="12" spans="1:257" s="256" customFormat="1" ht="21.75" customHeight="1">
      <c r="A12" s="250">
        <v>7</v>
      </c>
      <c r="B12" s="251" t="s">
        <v>79</v>
      </c>
      <c r="C12" s="252">
        <v>19205</v>
      </c>
      <c r="D12" s="253">
        <f>'[3]янв -19  (2)'!D11+[3]фев!D11</f>
        <v>15</v>
      </c>
      <c r="E12" s="253">
        <f>'[3]янв -19  (2)'!E11+[3]фев!E11</f>
        <v>0</v>
      </c>
      <c r="F12" s="253">
        <f>'[3]янв -19  (2)'!F11+[3]фев!F11</f>
        <v>3</v>
      </c>
      <c r="G12" s="253">
        <f>'[3]янв -19  (2)'!G11+[3]фев!G11</f>
        <v>0</v>
      </c>
      <c r="H12" s="253">
        <f>'[3]янв -19  (2)'!H11+[3]фев!H11</f>
        <v>0</v>
      </c>
      <c r="I12" s="253">
        <f>'[3]янв -19  (2)'!I11+[3]фев!I11</f>
        <v>0</v>
      </c>
      <c r="J12" s="253">
        <f>'[3]янв -19  (2)'!J11+[3]фев!J11</f>
        <v>0</v>
      </c>
      <c r="K12" s="253">
        <f>'[3]янв -19  (2)'!K11+[3]фев!K11</f>
        <v>8</v>
      </c>
      <c r="L12" s="253">
        <f>'[3]янв -19  (2)'!L11+[3]фев!L11</f>
        <v>0</v>
      </c>
      <c r="M12" s="253">
        <f>'[3]янв -19  (2)'!M11+[3]фев!M11</f>
        <v>0</v>
      </c>
      <c r="N12" s="253">
        <f>'[3]янв -19  (2)'!N11+[3]фев!N11</f>
        <v>0</v>
      </c>
      <c r="O12" s="253">
        <f>'[3]янв -19  (2)'!O11+[3]фев!O11</f>
        <v>0</v>
      </c>
      <c r="P12" s="253">
        <f>'[3]янв -19  (2)'!P11+[3]фев!P11</f>
        <v>1</v>
      </c>
      <c r="Q12" s="253">
        <f>'[3]янв -19  (2)'!Q11+[3]фев!Q11</f>
        <v>0</v>
      </c>
      <c r="R12" s="253">
        <f>'[3]янв -19  (2)'!R11+[3]фев!R11</f>
        <v>0</v>
      </c>
      <c r="S12" s="253">
        <f>'[3]янв -19  (2)'!S11+[3]фев!S11</f>
        <v>0</v>
      </c>
      <c r="T12" s="253">
        <f>'[3]янв -19  (2)'!T11+[3]фев!T11</f>
        <v>0</v>
      </c>
      <c r="U12" s="253">
        <f>'[3]янв -19  (2)'!U11+[3]фев!U11</f>
        <v>3</v>
      </c>
      <c r="V12" s="253">
        <f>'[3]янв -19  (2)'!V11+[3]фев!V11</f>
        <v>0</v>
      </c>
      <c r="W12" s="255"/>
      <c r="IU12" s="257"/>
      <c r="IV12" s="254"/>
      <c r="IW12" s="255"/>
    </row>
    <row r="13" spans="1:257" s="239" customFormat="1" ht="21.75" customHeight="1">
      <c r="A13" s="250">
        <v>8</v>
      </c>
      <c r="B13" s="251" t="s">
        <v>80</v>
      </c>
      <c r="C13" s="252">
        <v>14683.5</v>
      </c>
      <c r="D13" s="253">
        <f>'[3]янв -19  (2)'!D12+[3]фев!D12</f>
        <v>33</v>
      </c>
      <c r="E13" s="253">
        <f>'[3]янв -19  (2)'!E12+[3]фев!E12</f>
        <v>0</v>
      </c>
      <c r="F13" s="253">
        <f>'[3]янв -19  (2)'!F12+[3]фев!F12</f>
        <v>5</v>
      </c>
      <c r="G13" s="253">
        <f>'[3]янв -19  (2)'!G12+[3]фев!G12</f>
        <v>0</v>
      </c>
      <c r="H13" s="253">
        <f>'[3]янв -19  (2)'!H12+[3]фев!H12</f>
        <v>0</v>
      </c>
      <c r="I13" s="253">
        <f>'[3]янв -19  (2)'!I12+[3]фев!I12</f>
        <v>0</v>
      </c>
      <c r="J13" s="253">
        <f>'[3]янв -19  (2)'!J12+[3]фев!J12</f>
        <v>1</v>
      </c>
      <c r="K13" s="253">
        <f>'[3]янв -19  (2)'!K12+[3]фев!K12</f>
        <v>12</v>
      </c>
      <c r="L13" s="253">
        <f>'[3]янв -19  (2)'!L12+[3]фев!L12</f>
        <v>3</v>
      </c>
      <c r="M13" s="253">
        <f>'[3]янв -19  (2)'!M12+[3]фев!M12</f>
        <v>1</v>
      </c>
      <c r="N13" s="253">
        <f>'[3]янв -19  (2)'!N12+[3]фев!N12</f>
        <v>0</v>
      </c>
      <c r="O13" s="253">
        <f>'[3]янв -19  (2)'!O12+[3]фев!O12</f>
        <v>0</v>
      </c>
      <c r="P13" s="253">
        <f>'[3]янв -19  (2)'!P12+[3]фев!P12</f>
        <v>1</v>
      </c>
      <c r="Q13" s="253">
        <f>'[3]янв -19  (2)'!Q12+[3]фев!Q12</f>
        <v>0</v>
      </c>
      <c r="R13" s="253">
        <f>'[3]янв -19  (2)'!R12+[3]фев!R12</f>
        <v>0</v>
      </c>
      <c r="S13" s="253">
        <f>'[3]янв -19  (2)'!S12+[3]фев!S12</f>
        <v>0</v>
      </c>
      <c r="T13" s="253">
        <f>'[3]янв -19  (2)'!T12+[3]фев!T12</f>
        <v>8</v>
      </c>
      <c r="U13" s="253">
        <f>'[3]янв -19  (2)'!U12+[3]фев!U12</f>
        <v>2</v>
      </c>
      <c r="V13" s="253">
        <f>'[3]янв -19  (2)'!V12+[3]фев!V12</f>
        <v>0</v>
      </c>
      <c r="IV13" s="254"/>
    </row>
    <row r="14" spans="1:257" s="239" customFormat="1" ht="21.75" customHeight="1">
      <c r="A14" s="250">
        <v>9</v>
      </c>
      <c r="B14" s="251" t="s">
        <v>81</v>
      </c>
      <c r="C14" s="252">
        <v>16313</v>
      </c>
      <c r="D14" s="253">
        <f>'[3]янв -19  (2)'!D13+[3]фев!D13</f>
        <v>42</v>
      </c>
      <c r="E14" s="253">
        <f>'[3]янв -19  (2)'!E13+[3]фев!E13</f>
        <v>0</v>
      </c>
      <c r="F14" s="253">
        <f>'[3]янв -19  (2)'!F13+[3]фев!F13</f>
        <v>5</v>
      </c>
      <c r="G14" s="253">
        <f>'[3]янв -19  (2)'!G13+[3]фев!G13</f>
        <v>0</v>
      </c>
      <c r="H14" s="253">
        <f>'[3]янв -19  (2)'!H13+[3]фев!H13</f>
        <v>1</v>
      </c>
      <c r="I14" s="253">
        <f>'[3]янв -19  (2)'!I13+[3]фев!I13</f>
        <v>0</v>
      </c>
      <c r="J14" s="253">
        <f>'[3]янв -19  (2)'!J13+[3]фев!J13</f>
        <v>0</v>
      </c>
      <c r="K14" s="253">
        <f>'[3]янв -19  (2)'!K13+[3]фев!K13</f>
        <v>16</v>
      </c>
      <c r="L14" s="253">
        <f>'[3]янв -19  (2)'!L13+[3]фев!L13</f>
        <v>2</v>
      </c>
      <c r="M14" s="253">
        <f>'[3]янв -19  (2)'!M13+[3]фев!M13</f>
        <v>1</v>
      </c>
      <c r="N14" s="253">
        <f>'[3]янв -19  (2)'!N13+[3]фев!N13</f>
        <v>0</v>
      </c>
      <c r="O14" s="253">
        <f>'[3]янв -19  (2)'!O13+[3]фев!O13</f>
        <v>1</v>
      </c>
      <c r="P14" s="253">
        <f>'[3]янв -19  (2)'!P13+[3]фев!P13</f>
        <v>1</v>
      </c>
      <c r="Q14" s="253">
        <f>'[3]янв -19  (2)'!Q13+[3]фев!Q13</f>
        <v>0</v>
      </c>
      <c r="R14" s="253">
        <f>'[3]янв -19  (2)'!R13+[3]фев!R13</f>
        <v>0</v>
      </c>
      <c r="S14" s="253">
        <f>'[3]янв -19  (2)'!S13+[3]фев!S13</f>
        <v>0</v>
      </c>
      <c r="T14" s="253">
        <f>'[3]янв -19  (2)'!T13+[3]фев!T13</f>
        <v>10</v>
      </c>
      <c r="U14" s="253">
        <f>'[3]янв -19  (2)'!U13+[3]фев!U13</f>
        <v>5</v>
      </c>
      <c r="V14" s="253">
        <f>'[3]янв -19  (2)'!V13+[3]фев!V13</f>
        <v>0</v>
      </c>
      <c r="IV14" s="254"/>
    </row>
    <row r="15" spans="1:257" s="259" customFormat="1" ht="21.75" customHeight="1">
      <c r="A15" s="250">
        <v>10</v>
      </c>
      <c r="B15" s="258" t="s">
        <v>82</v>
      </c>
      <c r="C15" s="252">
        <v>10398.5</v>
      </c>
      <c r="D15" s="253">
        <f>'[3]янв -19  (2)'!D14+[3]фев!D14</f>
        <v>16</v>
      </c>
      <c r="E15" s="253">
        <f>'[3]янв -19  (2)'!E14+[3]фев!E14</f>
        <v>0</v>
      </c>
      <c r="F15" s="253">
        <f>'[3]янв -19  (2)'!F14+[3]фев!F14</f>
        <v>2</v>
      </c>
      <c r="G15" s="253">
        <f>'[3]янв -19  (2)'!G14+[3]фев!G14</f>
        <v>0</v>
      </c>
      <c r="H15" s="253">
        <f>'[3]янв -19  (2)'!H14+[3]фев!H14</f>
        <v>0</v>
      </c>
      <c r="I15" s="253">
        <f>'[3]янв -19  (2)'!I14+[3]фев!I14</f>
        <v>0</v>
      </c>
      <c r="J15" s="253">
        <f>'[3]янв -19  (2)'!J14+[3]фев!J14</f>
        <v>0</v>
      </c>
      <c r="K15" s="253">
        <f>'[3]янв -19  (2)'!K14+[3]фев!K14</f>
        <v>10</v>
      </c>
      <c r="L15" s="253">
        <f>'[3]янв -19  (2)'!L14+[3]фев!L14</f>
        <v>0</v>
      </c>
      <c r="M15" s="253">
        <f>'[3]янв -19  (2)'!M14+[3]фев!M14</f>
        <v>1</v>
      </c>
      <c r="N15" s="253">
        <f>'[3]янв -19  (2)'!N14+[3]фев!N14</f>
        <v>0</v>
      </c>
      <c r="O15" s="253">
        <f>'[3]янв -19  (2)'!O14+[3]фев!O14</f>
        <v>0</v>
      </c>
      <c r="P15" s="253">
        <f>'[3]янв -19  (2)'!P14+[3]фев!P14</f>
        <v>0</v>
      </c>
      <c r="Q15" s="253">
        <f>'[3]янв -19  (2)'!Q14+[3]фев!Q14</f>
        <v>0</v>
      </c>
      <c r="R15" s="253">
        <f>'[3]янв -19  (2)'!R14+[3]фев!R14</f>
        <v>0</v>
      </c>
      <c r="S15" s="253">
        <f>'[3]янв -19  (2)'!S14+[3]фев!S14</f>
        <v>0</v>
      </c>
      <c r="T15" s="253">
        <f>'[3]янв -19  (2)'!T14+[3]фев!T14</f>
        <v>1</v>
      </c>
      <c r="U15" s="253">
        <f>'[3]янв -19  (2)'!U14+[3]фев!U14</f>
        <v>2</v>
      </c>
      <c r="V15" s="253">
        <f>'[3]янв -19  (2)'!V14+[3]фев!V14</f>
        <v>0</v>
      </c>
      <c r="IV15" s="260"/>
    </row>
    <row r="16" spans="1:257" s="266" customFormat="1" ht="31.5" customHeight="1">
      <c r="A16" s="261" t="s">
        <v>146</v>
      </c>
      <c r="B16" s="262" t="s">
        <v>83</v>
      </c>
      <c r="C16" s="263">
        <v>154866</v>
      </c>
      <c r="D16" s="264">
        <f>'[3]янв -19  (2)'!D15+[3]фев!D15</f>
        <v>293</v>
      </c>
      <c r="E16" s="264">
        <f>'[3]янв -19  (2)'!E15+[3]фев!E15</f>
        <v>2</v>
      </c>
      <c r="F16" s="264">
        <f>'[3]янв -19  (2)'!F15+[3]фев!F15</f>
        <v>38</v>
      </c>
      <c r="G16" s="264">
        <f>'[3]янв -19  (2)'!G15+[3]фев!G15</f>
        <v>0</v>
      </c>
      <c r="H16" s="264">
        <f>'[3]янв -19  (2)'!H15+[3]фев!H15</f>
        <v>4</v>
      </c>
      <c r="I16" s="264">
        <f>'[3]янв -19  (2)'!I15+[3]фев!I15</f>
        <v>0</v>
      </c>
      <c r="J16" s="264">
        <f>'[3]янв -19  (2)'!J15+[3]фев!J15</f>
        <v>7</v>
      </c>
      <c r="K16" s="264">
        <f>'[3]янв -19  (2)'!K15+[3]фев!K15</f>
        <v>139</v>
      </c>
      <c r="L16" s="264">
        <f>'[3]янв -19  (2)'!L15+[3]фев!L15</f>
        <v>17</v>
      </c>
      <c r="M16" s="264">
        <f>'[3]янв -19  (2)'!M15+[3]фев!M15</f>
        <v>9</v>
      </c>
      <c r="N16" s="264">
        <f>'[3]янв -19  (2)'!N15+[3]фев!N15</f>
        <v>0</v>
      </c>
      <c r="O16" s="264">
        <f>'[3]янв -19  (2)'!O15+[3]фев!O15</f>
        <v>2</v>
      </c>
      <c r="P16" s="264">
        <f>'[3]янв -19  (2)'!P15+[3]фев!P15</f>
        <v>9</v>
      </c>
      <c r="Q16" s="264">
        <f>'[3]янв -19  (2)'!Q15+[3]фев!Q15</f>
        <v>0</v>
      </c>
      <c r="R16" s="264">
        <f>'[3]янв -19  (2)'!R15+[3]фев!R15</f>
        <v>3</v>
      </c>
      <c r="S16" s="264">
        <f>'[3]янв -19  (2)'!S15+[3]фев!S15</f>
        <v>2</v>
      </c>
      <c r="T16" s="264">
        <f>'[3]янв -19  (2)'!T15+[3]фев!T15</f>
        <v>35</v>
      </c>
      <c r="U16" s="264">
        <f>'[3]янв -19  (2)'!U15+[3]фев!U15</f>
        <v>26</v>
      </c>
      <c r="V16" s="264">
        <f>'[3]янв -19  (2)'!V15+[3]фев!V15</f>
        <v>0</v>
      </c>
      <c r="W16" s="265">
        <v>0</v>
      </c>
      <c r="X16" s="265">
        <v>0</v>
      </c>
      <c r="Y16" s="265">
        <v>0</v>
      </c>
      <c r="Z16" s="265">
        <v>0</v>
      </c>
      <c r="AA16" s="265">
        <v>0</v>
      </c>
      <c r="AB16" s="265">
        <v>0</v>
      </c>
      <c r="AC16" s="265">
        <v>0</v>
      </c>
      <c r="AD16" s="265">
        <v>0</v>
      </c>
      <c r="AE16" s="265">
        <v>0</v>
      </c>
      <c r="AF16" s="265">
        <v>0</v>
      </c>
      <c r="AG16" s="265">
        <v>0</v>
      </c>
      <c r="AH16" s="265">
        <v>0</v>
      </c>
      <c r="AI16" s="265">
        <v>0</v>
      </c>
      <c r="AJ16" s="265">
        <v>0</v>
      </c>
      <c r="AK16" s="265">
        <v>0</v>
      </c>
      <c r="AL16" s="265">
        <v>0</v>
      </c>
      <c r="AM16" s="265">
        <v>0</v>
      </c>
      <c r="AN16" s="265">
        <v>0</v>
      </c>
      <c r="AO16" s="265">
        <v>0</v>
      </c>
      <c r="AP16" s="265">
        <v>0</v>
      </c>
      <c r="AQ16" s="265">
        <v>0</v>
      </c>
      <c r="AR16" s="265">
        <v>0</v>
      </c>
      <c r="AS16" s="265">
        <v>0</v>
      </c>
      <c r="AT16" s="265">
        <v>0</v>
      </c>
      <c r="AU16" s="265">
        <v>0</v>
      </c>
      <c r="AV16" s="265">
        <v>0</v>
      </c>
      <c r="AW16" s="265">
        <v>0</v>
      </c>
      <c r="AX16" s="265">
        <v>0</v>
      </c>
      <c r="AY16" s="265">
        <v>0</v>
      </c>
      <c r="AZ16" s="265">
        <v>0</v>
      </c>
      <c r="BA16" s="265">
        <v>0</v>
      </c>
      <c r="BB16" s="265">
        <v>0</v>
      </c>
      <c r="BC16" s="265">
        <v>0</v>
      </c>
      <c r="BD16" s="265">
        <v>0</v>
      </c>
      <c r="BE16" s="265">
        <v>0</v>
      </c>
      <c r="BF16" s="265">
        <v>0</v>
      </c>
      <c r="BG16" s="265">
        <v>0</v>
      </c>
      <c r="BH16" s="265">
        <v>0</v>
      </c>
      <c r="BI16" s="265">
        <v>0</v>
      </c>
      <c r="BJ16" s="265">
        <v>0</v>
      </c>
      <c r="BK16" s="265">
        <v>0</v>
      </c>
      <c r="BL16" s="265">
        <v>0</v>
      </c>
      <c r="BM16" s="265">
        <v>0</v>
      </c>
      <c r="BN16" s="265">
        <v>0</v>
      </c>
      <c r="BO16" s="265">
        <v>0</v>
      </c>
      <c r="BP16" s="265">
        <v>0</v>
      </c>
      <c r="BQ16" s="265">
        <v>0</v>
      </c>
      <c r="BR16" s="265">
        <v>0</v>
      </c>
      <c r="BS16" s="265">
        <v>0</v>
      </c>
      <c r="BT16" s="265">
        <v>0</v>
      </c>
      <c r="BU16" s="265">
        <v>0</v>
      </c>
      <c r="BV16" s="265">
        <v>0</v>
      </c>
      <c r="BW16" s="265">
        <v>0</v>
      </c>
      <c r="BX16" s="265">
        <v>0</v>
      </c>
      <c r="BY16" s="265">
        <v>0</v>
      </c>
      <c r="BZ16" s="265">
        <v>0</v>
      </c>
      <c r="CA16" s="265">
        <v>0</v>
      </c>
      <c r="CB16" s="265">
        <v>0</v>
      </c>
      <c r="CC16" s="265">
        <v>0</v>
      </c>
      <c r="CD16" s="265">
        <v>0</v>
      </c>
      <c r="CE16" s="265">
        <v>0</v>
      </c>
      <c r="CF16" s="265">
        <v>0</v>
      </c>
      <c r="CG16" s="265">
        <v>0</v>
      </c>
      <c r="CH16" s="265">
        <v>0</v>
      </c>
      <c r="CI16" s="265">
        <v>0</v>
      </c>
      <c r="CJ16" s="265">
        <v>0</v>
      </c>
      <c r="CK16" s="265">
        <v>0</v>
      </c>
      <c r="CL16" s="265">
        <v>0</v>
      </c>
      <c r="CM16" s="265">
        <v>0</v>
      </c>
      <c r="CN16" s="265">
        <v>0</v>
      </c>
      <c r="CO16" s="265">
        <v>0</v>
      </c>
      <c r="CP16" s="265">
        <v>0</v>
      </c>
      <c r="CQ16" s="265">
        <v>0</v>
      </c>
      <c r="CR16" s="265">
        <v>0</v>
      </c>
      <c r="CS16" s="265">
        <v>0</v>
      </c>
      <c r="CT16" s="265">
        <v>0</v>
      </c>
      <c r="CU16" s="265">
        <v>0</v>
      </c>
      <c r="CV16" s="265">
        <v>0</v>
      </c>
      <c r="CW16" s="265">
        <v>0</v>
      </c>
      <c r="CX16" s="265">
        <v>0</v>
      </c>
      <c r="CY16" s="265">
        <v>0</v>
      </c>
      <c r="CZ16" s="265">
        <v>0</v>
      </c>
      <c r="DA16" s="265">
        <v>0</v>
      </c>
      <c r="DB16" s="265">
        <v>0</v>
      </c>
      <c r="DC16" s="265">
        <v>0</v>
      </c>
      <c r="DD16" s="265">
        <v>0</v>
      </c>
      <c r="DE16" s="265">
        <v>0</v>
      </c>
      <c r="DF16" s="265">
        <v>0</v>
      </c>
      <c r="DG16" s="265">
        <v>0</v>
      </c>
      <c r="DH16" s="265">
        <v>0</v>
      </c>
      <c r="DI16" s="265">
        <v>0</v>
      </c>
      <c r="DJ16" s="265">
        <v>0</v>
      </c>
      <c r="DK16" s="265">
        <v>0</v>
      </c>
      <c r="DL16" s="265">
        <v>0</v>
      </c>
      <c r="DM16" s="265">
        <v>0</v>
      </c>
      <c r="DN16" s="265">
        <v>0</v>
      </c>
      <c r="DO16" s="265">
        <v>0</v>
      </c>
      <c r="DP16" s="265">
        <v>0</v>
      </c>
      <c r="DQ16" s="265">
        <v>0</v>
      </c>
      <c r="DR16" s="265">
        <v>0</v>
      </c>
      <c r="DS16" s="265">
        <v>0</v>
      </c>
      <c r="DT16" s="265">
        <v>0</v>
      </c>
      <c r="DU16" s="265">
        <v>0</v>
      </c>
      <c r="DV16" s="265">
        <v>0</v>
      </c>
      <c r="DW16" s="265">
        <v>0</v>
      </c>
      <c r="DX16" s="265">
        <v>0</v>
      </c>
      <c r="DY16" s="265">
        <v>0</v>
      </c>
      <c r="DZ16" s="265">
        <v>0</v>
      </c>
      <c r="EA16" s="265">
        <v>0</v>
      </c>
      <c r="EB16" s="265">
        <v>0</v>
      </c>
      <c r="EC16" s="265">
        <v>0</v>
      </c>
      <c r="ED16" s="265">
        <v>0</v>
      </c>
      <c r="EE16" s="265">
        <v>0</v>
      </c>
      <c r="EF16" s="265">
        <v>0</v>
      </c>
      <c r="EG16" s="265">
        <v>0</v>
      </c>
      <c r="EH16" s="265">
        <v>0</v>
      </c>
      <c r="EI16" s="265">
        <v>0</v>
      </c>
      <c r="EJ16" s="265">
        <v>0</v>
      </c>
      <c r="EK16" s="265">
        <v>0</v>
      </c>
      <c r="EL16" s="265">
        <v>0</v>
      </c>
      <c r="EM16" s="265">
        <v>0</v>
      </c>
      <c r="EN16" s="265">
        <v>0</v>
      </c>
      <c r="EO16" s="265">
        <v>0</v>
      </c>
      <c r="EP16" s="265">
        <v>0</v>
      </c>
      <c r="EQ16" s="265">
        <v>0</v>
      </c>
      <c r="ER16" s="265">
        <v>0</v>
      </c>
      <c r="ES16" s="265">
        <v>0</v>
      </c>
      <c r="ET16" s="265">
        <v>0</v>
      </c>
      <c r="EU16" s="265">
        <v>0</v>
      </c>
      <c r="EV16" s="265">
        <v>0</v>
      </c>
      <c r="EW16" s="265">
        <v>0</v>
      </c>
      <c r="EX16" s="265">
        <v>0</v>
      </c>
      <c r="EY16" s="265">
        <v>0</v>
      </c>
      <c r="EZ16" s="265">
        <v>0</v>
      </c>
      <c r="FA16" s="265">
        <v>0</v>
      </c>
      <c r="FB16" s="265">
        <v>0</v>
      </c>
      <c r="FC16" s="265">
        <v>0</v>
      </c>
      <c r="FD16" s="265">
        <v>0</v>
      </c>
      <c r="FE16" s="265">
        <v>0</v>
      </c>
      <c r="FF16" s="265">
        <v>0</v>
      </c>
      <c r="FG16" s="265">
        <v>0</v>
      </c>
      <c r="FH16" s="265">
        <v>0</v>
      </c>
      <c r="FI16" s="265">
        <v>0</v>
      </c>
      <c r="FJ16" s="265">
        <v>0</v>
      </c>
      <c r="FK16" s="265">
        <v>0</v>
      </c>
      <c r="FL16" s="265">
        <v>0</v>
      </c>
      <c r="FM16" s="265">
        <v>0</v>
      </c>
      <c r="FN16" s="265">
        <v>0</v>
      </c>
      <c r="FO16" s="265">
        <v>0</v>
      </c>
      <c r="FP16" s="265">
        <v>0</v>
      </c>
      <c r="FQ16" s="265">
        <v>0</v>
      </c>
      <c r="FR16" s="265">
        <v>0</v>
      </c>
      <c r="FS16" s="265">
        <v>0</v>
      </c>
      <c r="FT16" s="265">
        <v>0</v>
      </c>
      <c r="FU16" s="265">
        <v>0</v>
      </c>
      <c r="FV16" s="265">
        <v>0</v>
      </c>
      <c r="FW16" s="265">
        <v>0</v>
      </c>
      <c r="FX16" s="265">
        <v>0</v>
      </c>
      <c r="FY16" s="265">
        <v>0</v>
      </c>
      <c r="FZ16" s="265">
        <v>0</v>
      </c>
      <c r="GA16" s="265">
        <v>0</v>
      </c>
      <c r="GB16" s="265">
        <v>0</v>
      </c>
      <c r="GC16" s="265">
        <v>0</v>
      </c>
      <c r="GD16" s="265">
        <v>0</v>
      </c>
      <c r="GE16" s="265">
        <v>0</v>
      </c>
      <c r="GF16" s="265">
        <v>0</v>
      </c>
      <c r="GG16" s="265">
        <v>0</v>
      </c>
      <c r="GH16" s="265">
        <v>0</v>
      </c>
      <c r="GI16" s="265">
        <v>0</v>
      </c>
      <c r="GJ16" s="265">
        <v>0</v>
      </c>
      <c r="GK16" s="265">
        <v>0</v>
      </c>
      <c r="GL16" s="265">
        <v>0</v>
      </c>
      <c r="GM16" s="265">
        <v>0</v>
      </c>
      <c r="GN16" s="265">
        <v>0</v>
      </c>
      <c r="GO16" s="265">
        <v>0</v>
      </c>
      <c r="GP16" s="265">
        <v>0</v>
      </c>
      <c r="GQ16" s="265">
        <v>0</v>
      </c>
      <c r="GR16" s="265">
        <v>0</v>
      </c>
      <c r="GS16" s="265">
        <v>0</v>
      </c>
      <c r="GT16" s="265">
        <v>0</v>
      </c>
      <c r="GU16" s="265">
        <v>0</v>
      </c>
      <c r="GV16" s="265">
        <v>0</v>
      </c>
      <c r="GW16" s="265">
        <v>0</v>
      </c>
      <c r="GX16" s="265">
        <v>0</v>
      </c>
      <c r="GY16" s="265">
        <v>0</v>
      </c>
      <c r="GZ16" s="265">
        <v>0</v>
      </c>
      <c r="HA16" s="265">
        <v>0</v>
      </c>
      <c r="HB16" s="265">
        <v>0</v>
      </c>
      <c r="HC16" s="265">
        <v>0</v>
      </c>
      <c r="HD16" s="265">
        <v>0</v>
      </c>
      <c r="HE16" s="265">
        <v>0</v>
      </c>
      <c r="HF16" s="265">
        <v>0</v>
      </c>
      <c r="HG16" s="265">
        <v>0</v>
      </c>
      <c r="HH16" s="265">
        <v>0</v>
      </c>
      <c r="HI16" s="265">
        <v>0</v>
      </c>
      <c r="HJ16" s="265">
        <v>0</v>
      </c>
      <c r="HK16" s="265">
        <v>0</v>
      </c>
      <c r="HL16" s="265">
        <v>0</v>
      </c>
      <c r="HM16" s="265">
        <v>0</v>
      </c>
      <c r="HN16" s="265">
        <v>0</v>
      </c>
      <c r="HO16" s="265">
        <v>0</v>
      </c>
      <c r="HP16" s="265">
        <v>0</v>
      </c>
      <c r="HQ16" s="265">
        <v>0</v>
      </c>
      <c r="HR16" s="265">
        <v>0</v>
      </c>
      <c r="HS16" s="265">
        <v>0</v>
      </c>
      <c r="HT16" s="265">
        <v>0</v>
      </c>
      <c r="HU16" s="265">
        <v>0</v>
      </c>
      <c r="HV16" s="265">
        <v>0</v>
      </c>
      <c r="HW16" s="265">
        <v>0</v>
      </c>
      <c r="HX16" s="265">
        <v>0</v>
      </c>
      <c r="HY16" s="265">
        <v>0</v>
      </c>
      <c r="HZ16" s="265">
        <v>0</v>
      </c>
      <c r="IA16" s="265">
        <v>0</v>
      </c>
      <c r="IB16" s="265">
        <v>0</v>
      </c>
      <c r="IC16" s="265">
        <v>0</v>
      </c>
      <c r="ID16" s="265">
        <v>0</v>
      </c>
      <c r="IE16" s="265">
        <v>0</v>
      </c>
      <c r="IF16" s="265">
        <v>0</v>
      </c>
      <c r="IG16" s="265">
        <v>0</v>
      </c>
      <c r="IH16" s="265">
        <v>0</v>
      </c>
      <c r="II16" s="265">
        <v>0</v>
      </c>
      <c r="IJ16" s="265">
        <v>0</v>
      </c>
      <c r="IK16" s="265">
        <v>0</v>
      </c>
      <c r="IL16" s="265">
        <v>0</v>
      </c>
      <c r="IM16" s="265">
        <v>0</v>
      </c>
      <c r="IN16" s="265">
        <v>0</v>
      </c>
      <c r="IO16" s="265">
        <v>0</v>
      </c>
      <c r="IP16" s="265">
        <v>0</v>
      </c>
      <c r="IQ16" s="265">
        <v>0</v>
      </c>
      <c r="IR16" s="265">
        <v>0</v>
      </c>
      <c r="IS16" s="265">
        <v>0</v>
      </c>
      <c r="IT16" s="265">
        <v>0</v>
      </c>
      <c r="IU16" s="265">
        <v>0</v>
      </c>
      <c r="IV16" s="265">
        <v>0</v>
      </c>
    </row>
    <row r="17" spans="1:256" s="259" customFormat="1" ht="25.15" customHeight="1">
      <c r="A17" s="250">
        <v>11</v>
      </c>
      <c r="B17" s="251" t="s">
        <v>147</v>
      </c>
      <c r="C17" s="252">
        <v>63255.5</v>
      </c>
      <c r="D17" s="253">
        <f>'[3]янв -19  (2)'!D16+[3]фев!D16</f>
        <v>111</v>
      </c>
      <c r="E17" s="253">
        <f>'[3]янв -19  (2)'!E16+[3]фев!E16</f>
        <v>3</v>
      </c>
      <c r="F17" s="253">
        <f>'[3]янв -19  (2)'!F16+[3]фев!F16</f>
        <v>21</v>
      </c>
      <c r="G17" s="253">
        <f>'[3]янв -19  (2)'!G16+[3]фев!G16</f>
        <v>0</v>
      </c>
      <c r="H17" s="253">
        <f>'[3]янв -19  (2)'!H16+[3]фев!H16</f>
        <v>1</v>
      </c>
      <c r="I17" s="253">
        <f>'[3]янв -19  (2)'!I16+[3]фев!I16</f>
        <v>0</v>
      </c>
      <c r="J17" s="253">
        <f>'[3]янв -19  (2)'!J16+[3]фев!J16</f>
        <v>2</v>
      </c>
      <c r="K17" s="253">
        <f>'[3]янв -19  (2)'!K16+[3]фев!K16</f>
        <v>50</v>
      </c>
      <c r="L17" s="253">
        <f>'[3]янв -19  (2)'!L16+[3]фев!L16</f>
        <v>5</v>
      </c>
      <c r="M17" s="253">
        <f>'[3]янв -19  (2)'!M16+[3]фев!M16</f>
        <v>6</v>
      </c>
      <c r="N17" s="253">
        <f>'[3]янв -19  (2)'!N16+[3]фев!N16</f>
        <v>1</v>
      </c>
      <c r="O17" s="253">
        <f>'[3]янв -19  (2)'!O16+[3]фев!O16</f>
        <v>0</v>
      </c>
      <c r="P17" s="253">
        <f>'[3]янв -19  (2)'!P16+[3]фев!P16</f>
        <v>3</v>
      </c>
      <c r="Q17" s="253">
        <f>'[3]янв -19  (2)'!Q16+[3]фев!Q16</f>
        <v>0</v>
      </c>
      <c r="R17" s="253">
        <f>'[3]янв -19  (2)'!R16+[3]фев!R16</f>
        <v>0</v>
      </c>
      <c r="S17" s="253">
        <f>'[3]янв -19  (2)'!S16+[3]фев!S16</f>
        <v>0</v>
      </c>
      <c r="T17" s="253">
        <f>'[3]янв -19  (2)'!T16+[3]фев!T16</f>
        <v>11</v>
      </c>
      <c r="U17" s="253">
        <f>'[3]янв -19  (2)'!U16+[3]фев!U16</f>
        <v>8</v>
      </c>
      <c r="V17" s="253">
        <f>'[3]янв -19  (2)'!V16+[3]фев!V16</f>
        <v>1</v>
      </c>
      <c r="IV17" s="260"/>
    </row>
    <row r="18" spans="1:256" s="266" customFormat="1" ht="39" customHeight="1">
      <c r="A18" s="267" t="s">
        <v>148</v>
      </c>
      <c r="B18" s="268"/>
      <c r="C18" s="263">
        <v>218121.5</v>
      </c>
      <c r="D18" s="269">
        <f>'[3]янв -19  (2)'!D17+[3]фев!D17</f>
        <v>404</v>
      </c>
      <c r="E18" s="269">
        <f>'[3]янв -19  (2)'!E17+[3]фев!E17</f>
        <v>5</v>
      </c>
      <c r="F18" s="269">
        <f>'[3]янв -19  (2)'!F17+[3]фев!F17</f>
        <v>59</v>
      </c>
      <c r="G18" s="269">
        <f>'[3]янв -19  (2)'!G17+[3]фев!G17</f>
        <v>0</v>
      </c>
      <c r="H18" s="269">
        <f>'[3]янв -19  (2)'!H17+[3]фев!H17</f>
        <v>5</v>
      </c>
      <c r="I18" s="269">
        <f>'[3]янв -19  (2)'!I17+[3]фев!I17</f>
        <v>0</v>
      </c>
      <c r="J18" s="269">
        <f>'[3]янв -19  (2)'!J17+[3]фев!J17</f>
        <v>9</v>
      </c>
      <c r="K18" s="269">
        <f>'[3]янв -19  (2)'!K17+[3]фев!K17</f>
        <v>189</v>
      </c>
      <c r="L18" s="269">
        <f>'[3]янв -19  (2)'!L17+[3]фев!L17</f>
        <v>22</v>
      </c>
      <c r="M18" s="269">
        <f>'[3]янв -19  (2)'!M17+[3]фев!M17</f>
        <v>15</v>
      </c>
      <c r="N18" s="269">
        <f>'[3]янв -19  (2)'!N17+[3]фев!N17</f>
        <v>1</v>
      </c>
      <c r="O18" s="269">
        <f>'[3]янв -19  (2)'!O17+[3]фев!O17</f>
        <v>2</v>
      </c>
      <c r="P18" s="269">
        <f>'[3]янв -19  (2)'!P17+[3]фев!P17</f>
        <v>12</v>
      </c>
      <c r="Q18" s="269">
        <f>'[3]янв -19  (2)'!Q17+[3]фев!Q17</f>
        <v>0</v>
      </c>
      <c r="R18" s="269">
        <f>'[3]янв -19  (2)'!R17+[3]фев!R17</f>
        <v>3</v>
      </c>
      <c r="S18" s="269">
        <f>'[3]янв -19  (2)'!S17+[3]фев!S17</f>
        <v>2</v>
      </c>
      <c r="T18" s="269">
        <f>'[3]янв -19  (2)'!T17+[3]фев!T17</f>
        <v>46</v>
      </c>
      <c r="U18" s="269">
        <f>'[3]янв -19  (2)'!U17+[3]фев!U17</f>
        <v>34</v>
      </c>
      <c r="V18" s="269">
        <f>'[3]янв -19  (2)'!V17+[3]фев!V17</f>
        <v>1</v>
      </c>
      <c r="W18" s="270">
        <v>0</v>
      </c>
      <c r="X18" s="270">
        <v>0</v>
      </c>
      <c r="Y18" s="270">
        <v>0</v>
      </c>
      <c r="Z18" s="270">
        <v>0</v>
      </c>
      <c r="AA18" s="270">
        <v>0</v>
      </c>
      <c r="AB18" s="270">
        <v>0</v>
      </c>
      <c r="AC18" s="270">
        <v>0</v>
      </c>
      <c r="AD18" s="270">
        <v>0</v>
      </c>
      <c r="AE18" s="270">
        <v>0</v>
      </c>
      <c r="AF18" s="270">
        <v>0</v>
      </c>
      <c r="AG18" s="270">
        <v>0</v>
      </c>
      <c r="AH18" s="270">
        <v>0</v>
      </c>
      <c r="AI18" s="270">
        <v>0</v>
      </c>
      <c r="AJ18" s="270">
        <v>0</v>
      </c>
      <c r="AK18" s="270">
        <v>0</v>
      </c>
      <c r="AL18" s="270">
        <v>0</v>
      </c>
      <c r="AM18" s="270">
        <v>0</v>
      </c>
      <c r="AN18" s="270">
        <v>0</v>
      </c>
      <c r="AO18" s="270">
        <v>0</v>
      </c>
      <c r="AP18" s="270">
        <v>0</v>
      </c>
      <c r="AQ18" s="270">
        <v>0</v>
      </c>
      <c r="AR18" s="270">
        <v>0</v>
      </c>
      <c r="AS18" s="270">
        <v>0</v>
      </c>
      <c r="AT18" s="270">
        <v>0</v>
      </c>
      <c r="AU18" s="270">
        <v>0</v>
      </c>
      <c r="AV18" s="270">
        <v>0</v>
      </c>
      <c r="AW18" s="270">
        <v>0</v>
      </c>
      <c r="AX18" s="270">
        <v>0</v>
      </c>
      <c r="AY18" s="270">
        <v>0</v>
      </c>
      <c r="AZ18" s="270">
        <v>0</v>
      </c>
      <c r="BA18" s="270">
        <v>0</v>
      </c>
      <c r="BB18" s="270">
        <v>0</v>
      </c>
      <c r="BC18" s="270">
        <v>0</v>
      </c>
      <c r="BD18" s="270">
        <v>0</v>
      </c>
      <c r="BE18" s="270">
        <v>0</v>
      </c>
      <c r="BF18" s="270">
        <v>0</v>
      </c>
      <c r="BG18" s="270">
        <v>0</v>
      </c>
      <c r="BH18" s="270">
        <v>0</v>
      </c>
      <c r="BI18" s="270">
        <v>0</v>
      </c>
      <c r="BJ18" s="270">
        <v>0</v>
      </c>
      <c r="BK18" s="270">
        <v>0</v>
      </c>
      <c r="BL18" s="270">
        <v>0</v>
      </c>
      <c r="BM18" s="270">
        <v>0</v>
      </c>
      <c r="BN18" s="270">
        <v>0</v>
      </c>
      <c r="BO18" s="270">
        <v>0</v>
      </c>
      <c r="BP18" s="270">
        <v>0</v>
      </c>
      <c r="BQ18" s="270">
        <v>0</v>
      </c>
      <c r="BR18" s="270">
        <v>0</v>
      </c>
      <c r="BS18" s="270">
        <v>0</v>
      </c>
      <c r="BT18" s="270">
        <v>0</v>
      </c>
      <c r="BU18" s="270">
        <v>0</v>
      </c>
      <c r="BV18" s="270">
        <v>0</v>
      </c>
      <c r="BW18" s="270">
        <v>0</v>
      </c>
      <c r="BX18" s="270">
        <v>0</v>
      </c>
      <c r="BY18" s="270">
        <v>0</v>
      </c>
      <c r="BZ18" s="270">
        <v>0</v>
      </c>
      <c r="CA18" s="270">
        <v>0</v>
      </c>
      <c r="CB18" s="270">
        <v>0</v>
      </c>
      <c r="CC18" s="270">
        <v>0</v>
      </c>
      <c r="CD18" s="270">
        <v>0</v>
      </c>
      <c r="CE18" s="270">
        <v>0</v>
      </c>
      <c r="CF18" s="270">
        <v>0</v>
      </c>
      <c r="CG18" s="270">
        <v>0</v>
      </c>
      <c r="CH18" s="270">
        <v>0</v>
      </c>
      <c r="CI18" s="270">
        <v>0</v>
      </c>
      <c r="CJ18" s="270">
        <v>0</v>
      </c>
      <c r="CK18" s="270">
        <v>0</v>
      </c>
      <c r="CL18" s="270">
        <v>0</v>
      </c>
      <c r="CM18" s="270">
        <v>0</v>
      </c>
      <c r="CN18" s="270">
        <v>0</v>
      </c>
      <c r="CO18" s="270">
        <v>0</v>
      </c>
      <c r="CP18" s="270">
        <v>0</v>
      </c>
      <c r="CQ18" s="270">
        <v>0</v>
      </c>
      <c r="CR18" s="270">
        <v>0</v>
      </c>
      <c r="CS18" s="270">
        <v>0</v>
      </c>
      <c r="CT18" s="270">
        <v>0</v>
      </c>
      <c r="CU18" s="270">
        <v>0</v>
      </c>
      <c r="CV18" s="270">
        <v>0</v>
      </c>
      <c r="CW18" s="270">
        <v>0</v>
      </c>
      <c r="CX18" s="270">
        <v>0</v>
      </c>
      <c r="CY18" s="270">
        <v>0</v>
      </c>
      <c r="CZ18" s="270">
        <v>0</v>
      </c>
      <c r="DA18" s="270">
        <v>0</v>
      </c>
      <c r="DB18" s="270">
        <v>0</v>
      </c>
      <c r="DC18" s="270">
        <v>0</v>
      </c>
      <c r="DD18" s="270">
        <v>0</v>
      </c>
      <c r="DE18" s="270">
        <v>0</v>
      </c>
      <c r="DF18" s="270">
        <v>0</v>
      </c>
      <c r="DG18" s="270">
        <v>0</v>
      </c>
      <c r="DH18" s="270">
        <v>0</v>
      </c>
      <c r="DI18" s="270">
        <v>0</v>
      </c>
      <c r="DJ18" s="270">
        <v>0</v>
      </c>
      <c r="DK18" s="270">
        <v>0</v>
      </c>
      <c r="DL18" s="270">
        <v>0</v>
      </c>
      <c r="DM18" s="270">
        <v>0</v>
      </c>
      <c r="DN18" s="270">
        <v>0</v>
      </c>
      <c r="DO18" s="270">
        <v>0</v>
      </c>
      <c r="DP18" s="270">
        <v>0</v>
      </c>
      <c r="DQ18" s="270">
        <v>0</v>
      </c>
      <c r="DR18" s="270">
        <v>0</v>
      </c>
      <c r="DS18" s="270">
        <v>0</v>
      </c>
      <c r="DT18" s="270">
        <v>0</v>
      </c>
      <c r="DU18" s="270">
        <v>0</v>
      </c>
      <c r="DV18" s="270">
        <v>0</v>
      </c>
      <c r="DW18" s="270">
        <v>0</v>
      </c>
      <c r="DX18" s="270">
        <v>0</v>
      </c>
      <c r="DY18" s="270">
        <v>0</v>
      </c>
      <c r="DZ18" s="270">
        <v>0</v>
      </c>
      <c r="EA18" s="270">
        <v>0</v>
      </c>
      <c r="EB18" s="270">
        <v>0</v>
      </c>
      <c r="EC18" s="270">
        <v>0</v>
      </c>
      <c r="ED18" s="270">
        <v>0</v>
      </c>
      <c r="EE18" s="270">
        <v>0</v>
      </c>
      <c r="EF18" s="270">
        <v>0</v>
      </c>
      <c r="EG18" s="270">
        <v>0</v>
      </c>
      <c r="EH18" s="270">
        <v>0</v>
      </c>
      <c r="EI18" s="270">
        <v>0</v>
      </c>
      <c r="EJ18" s="270">
        <v>0</v>
      </c>
      <c r="EK18" s="270">
        <v>0</v>
      </c>
      <c r="EL18" s="270">
        <v>0</v>
      </c>
      <c r="EM18" s="270">
        <v>0</v>
      </c>
      <c r="EN18" s="270">
        <v>0</v>
      </c>
      <c r="EO18" s="270">
        <v>0</v>
      </c>
      <c r="EP18" s="270">
        <v>0</v>
      </c>
      <c r="EQ18" s="270">
        <v>0</v>
      </c>
      <c r="ER18" s="270">
        <v>0</v>
      </c>
      <c r="ES18" s="270">
        <v>0</v>
      </c>
      <c r="ET18" s="270">
        <v>0</v>
      </c>
      <c r="EU18" s="270">
        <v>0</v>
      </c>
      <c r="EV18" s="270">
        <v>0</v>
      </c>
      <c r="EW18" s="270">
        <v>0</v>
      </c>
      <c r="EX18" s="270">
        <v>0</v>
      </c>
      <c r="EY18" s="270">
        <v>0</v>
      </c>
      <c r="EZ18" s="270">
        <v>0</v>
      </c>
      <c r="FA18" s="270">
        <v>0</v>
      </c>
      <c r="FB18" s="270">
        <v>0</v>
      </c>
      <c r="FC18" s="270">
        <v>0</v>
      </c>
      <c r="FD18" s="270">
        <v>0</v>
      </c>
      <c r="FE18" s="270">
        <v>0</v>
      </c>
      <c r="FF18" s="270">
        <v>0</v>
      </c>
      <c r="FG18" s="270">
        <v>0</v>
      </c>
      <c r="FH18" s="270">
        <v>0</v>
      </c>
      <c r="FI18" s="270">
        <v>0</v>
      </c>
      <c r="FJ18" s="270">
        <v>0</v>
      </c>
      <c r="FK18" s="270">
        <v>0</v>
      </c>
      <c r="FL18" s="270">
        <v>0</v>
      </c>
      <c r="FM18" s="270">
        <v>0</v>
      </c>
      <c r="FN18" s="270">
        <v>0</v>
      </c>
      <c r="FO18" s="270">
        <v>0</v>
      </c>
      <c r="FP18" s="270">
        <v>0</v>
      </c>
      <c r="FQ18" s="270">
        <v>0</v>
      </c>
      <c r="FR18" s="270">
        <v>0</v>
      </c>
      <c r="FS18" s="270">
        <v>0</v>
      </c>
      <c r="FT18" s="270">
        <v>0</v>
      </c>
      <c r="FU18" s="270">
        <v>0</v>
      </c>
      <c r="FV18" s="270">
        <v>0</v>
      </c>
      <c r="FW18" s="270">
        <v>0</v>
      </c>
      <c r="FX18" s="270">
        <v>0</v>
      </c>
      <c r="FY18" s="270">
        <v>0</v>
      </c>
      <c r="FZ18" s="270">
        <v>0</v>
      </c>
      <c r="GA18" s="270">
        <v>0</v>
      </c>
      <c r="GB18" s="270">
        <v>0</v>
      </c>
      <c r="GC18" s="270">
        <v>0</v>
      </c>
      <c r="GD18" s="270">
        <v>0</v>
      </c>
      <c r="GE18" s="270">
        <v>0</v>
      </c>
      <c r="GF18" s="270">
        <v>0</v>
      </c>
      <c r="GG18" s="270">
        <v>0</v>
      </c>
      <c r="GH18" s="270">
        <v>0</v>
      </c>
      <c r="GI18" s="270">
        <v>0</v>
      </c>
      <c r="GJ18" s="270">
        <v>0</v>
      </c>
      <c r="GK18" s="270">
        <v>0</v>
      </c>
      <c r="GL18" s="270">
        <v>0</v>
      </c>
      <c r="GM18" s="270">
        <v>0</v>
      </c>
      <c r="GN18" s="270">
        <v>0</v>
      </c>
      <c r="GO18" s="270">
        <v>0</v>
      </c>
      <c r="GP18" s="270">
        <v>0</v>
      </c>
      <c r="GQ18" s="270">
        <v>0</v>
      </c>
      <c r="GR18" s="270">
        <v>0</v>
      </c>
      <c r="GS18" s="270">
        <v>0</v>
      </c>
      <c r="GT18" s="270">
        <v>0</v>
      </c>
      <c r="GU18" s="270">
        <v>0</v>
      </c>
      <c r="GV18" s="270">
        <v>0</v>
      </c>
      <c r="GW18" s="270">
        <v>0</v>
      </c>
      <c r="GX18" s="270">
        <v>0</v>
      </c>
      <c r="GY18" s="270">
        <v>0</v>
      </c>
      <c r="GZ18" s="270">
        <v>0</v>
      </c>
      <c r="HA18" s="270">
        <v>0</v>
      </c>
      <c r="HB18" s="270">
        <v>0</v>
      </c>
      <c r="HC18" s="270">
        <v>0</v>
      </c>
      <c r="HD18" s="270">
        <v>0</v>
      </c>
      <c r="HE18" s="270">
        <v>0</v>
      </c>
      <c r="HF18" s="270">
        <v>0</v>
      </c>
      <c r="HG18" s="270">
        <v>0</v>
      </c>
      <c r="HH18" s="270">
        <v>0</v>
      </c>
      <c r="HI18" s="270">
        <v>0</v>
      </c>
      <c r="HJ18" s="270">
        <v>0</v>
      </c>
      <c r="HK18" s="270">
        <v>0</v>
      </c>
      <c r="HL18" s="270">
        <v>0</v>
      </c>
      <c r="HM18" s="270">
        <v>0</v>
      </c>
      <c r="HN18" s="270">
        <v>0</v>
      </c>
      <c r="HO18" s="270">
        <v>0</v>
      </c>
      <c r="HP18" s="270">
        <v>0</v>
      </c>
      <c r="HQ18" s="270">
        <v>0</v>
      </c>
      <c r="HR18" s="270">
        <v>0</v>
      </c>
      <c r="HS18" s="270">
        <v>0</v>
      </c>
      <c r="HT18" s="270">
        <v>0</v>
      </c>
      <c r="HU18" s="270">
        <v>0</v>
      </c>
      <c r="HV18" s="270">
        <v>0</v>
      </c>
      <c r="HW18" s="270">
        <v>0</v>
      </c>
      <c r="HX18" s="270">
        <v>0</v>
      </c>
      <c r="HY18" s="270">
        <v>0</v>
      </c>
      <c r="HZ18" s="270">
        <v>0</v>
      </c>
      <c r="IA18" s="270">
        <v>0</v>
      </c>
      <c r="IB18" s="270">
        <v>0</v>
      </c>
      <c r="IC18" s="270">
        <v>0</v>
      </c>
      <c r="ID18" s="270">
        <v>0</v>
      </c>
      <c r="IE18" s="270">
        <v>0</v>
      </c>
      <c r="IF18" s="270">
        <v>0</v>
      </c>
      <c r="IG18" s="270">
        <v>0</v>
      </c>
      <c r="IH18" s="270">
        <v>0</v>
      </c>
      <c r="II18" s="270">
        <v>0</v>
      </c>
      <c r="IJ18" s="270">
        <v>0</v>
      </c>
      <c r="IK18" s="270">
        <v>0</v>
      </c>
      <c r="IL18" s="270">
        <v>0</v>
      </c>
      <c r="IM18" s="270">
        <v>0</v>
      </c>
      <c r="IN18" s="270">
        <v>0</v>
      </c>
      <c r="IO18" s="270">
        <v>0</v>
      </c>
      <c r="IP18" s="270">
        <v>0</v>
      </c>
      <c r="IQ18" s="270">
        <v>0</v>
      </c>
      <c r="IR18" s="270">
        <v>0</v>
      </c>
      <c r="IS18" s="270">
        <v>0</v>
      </c>
      <c r="IT18" s="270">
        <v>0</v>
      </c>
      <c r="IU18" s="270">
        <v>0</v>
      </c>
      <c r="IV18" s="271">
        <v>0</v>
      </c>
    </row>
    <row r="19" spans="1:256" s="279" customFormat="1" ht="35.25" customHeight="1">
      <c r="A19" s="272" t="s">
        <v>149</v>
      </c>
      <c r="B19" s="272"/>
      <c r="C19" s="272"/>
      <c r="D19" s="273">
        <v>1</v>
      </c>
      <c r="E19" s="274">
        <f>E18/$D18</f>
        <v>1.2376237623762377E-2</v>
      </c>
      <c r="F19" s="275">
        <f t="shared" ref="F19:U19" si="0">F18/$D18</f>
        <v>0.14603960396039603</v>
      </c>
      <c r="G19" s="274">
        <f t="shared" si="0"/>
        <v>0</v>
      </c>
      <c r="H19" s="274">
        <f t="shared" si="0"/>
        <v>1.2376237623762377E-2</v>
      </c>
      <c r="I19" s="274">
        <f t="shared" si="0"/>
        <v>0</v>
      </c>
      <c r="J19" s="274">
        <f t="shared" si="0"/>
        <v>2.2277227722772276E-2</v>
      </c>
      <c r="K19" s="274">
        <f t="shared" si="0"/>
        <v>0.46782178217821785</v>
      </c>
      <c r="L19" s="274">
        <f t="shared" si="0"/>
        <v>5.4455445544554455E-2</v>
      </c>
      <c r="M19" s="274">
        <f t="shared" si="0"/>
        <v>3.7128712871287127E-2</v>
      </c>
      <c r="N19" s="274">
        <f t="shared" si="0"/>
        <v>2.4752475247524753E-3</v>
      </c>
      <c r="O19" s="274">
        <f t="shared" si="0"/>
        <v>4.9504950495049506E-3</v>
      </c>
      <c r="P19" s="274">
        <f t="shared" si="0"/>
        <v>2.9702970297029702E-2</v>
      </c>
      <c r="Q19" s="274">
        <f t="shared" si="0"/>
        <v>0</v>
      </c>
      <c r="R19" s="274">
        <f t="shared" si="0"/>
        <v>7.4257425742574254E-3</v>
      </c>
      <c r="S19" s="274">
        <f t="shared" si="0"/>
        <v>4.9504950495049506E-3</v>
      </c>
      <c r="T19" s="274">
        <f t="shared" si="0"/>
        <v>0.11386138613861387</v>
      </c>
      <c r="U19" s="274">
        <f t="shared" si="0"/>
        <v>8.4158415841584164E-2</v>
      </c>
      <c r="V19" s="276" t="s">
        <v>150</v>
      </c>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277"/>
      <c r="DC19" s="277"/>
      <c r="DD19" s="277"/>
      <c r="DE19" s="277"/>
      <c r="DF19" s="277"/>
      <c r="DG19" s="277"/>
      <c r="DH19" s="277"/>
      <c r="DI19" s="277"/>
      <c r="DJ19" s="277"/>
      <c r="DK19" s="277"/>
      <c r="DL19" s="277"/>
      <c r="DM19" s="277"/>
      <c r="DN19" s="277"/>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277"/>
      <c r="FE19" s="277"/>
      <c r="FF19" s="277"/>
      <c r="FG19" s="277"/>
      <c r="FH19" s="277"/>
      <c r="FI19" s="277"/>
      <c r="FJ19" s="277"/>
      <c r="FK19" s="277"/>
      <c r="FL19" s="277"/>
      <c r="FM19" s="277"/>
      <c r="FN19" s="277"/>
      <c r="FO19" s="277"/>
      <c r="FP19" s="277"/>
      <c r="FQ19" s="277"/>
      <c r="FR19" s="277"/>
      <c r="FS19" s="277"/>
      <c r="FT19" s="277"/>
      <c r="FU19" s="277"/>
      <c r="FV19" s="277"/>
      <c r="FW19" s="277"/>
      <c r="FX19" s="277"/>
      <c r="FY19" s="277"/>
      <c r="FZ19" s="277"/>
      <c r="GA19" s="277"/>
      <c r="GB19" s="277"/>
      <c r="GC19" s="277"/>
      <c r="GD19" s="277"/>
      <c r="GE19" s="277"/>
      <c r="GF19" s="277"/>
      <c r="GG19" s="277"/>
      <c r="GH19" s="277"/>
      <c r="GI19" s="277"/>
      <c r="GJ19" s="277"/>
      <c r="GK19" s="277"/>
      <c r="GL19" s="277"/>
      <c r="GM19" s="277"/>
      <c r="GN19" s="277"/>
      <c r="GO19" s="277"/>
      <c r="GP19" s="277"/>
      <c r="GQ19" s="277"/>
      <c r="GR19" s="277"/>
      <c r="GS19" s="277"/>
      <c r="GT19" s="277"/>
      <c r="GU19" s="277"/>
      <c r="GV19" s="277"/>
      <c r="GW19" s="277"/>
      <c r="GX19" s="277"/>
      <c r="GY19" s="277"/>
      <c r="GZ19" s="277"/>
      <c r="HA19" s="277"/>
      <c r="HB19" s="277"/>
      <c r="HC19" s="277"/>
      <c r="HD19" s="277"/>
      <c r="HE19" s="277"/>
      <c r="HF19" s="277"/>
      <c r="HG19" s="277"/>
      <c r="HH19" s="277"/>
      <c r="HI19" s="277"/>
      <c r="HJ19" s="277"/>
      <c r="HK19" s="277"/>
      <c r="HL19" s="277"/>
      <c r="HM19" s="277"/>
      <c r="HN19" s="277"/>
      <c r="HO19" s="277"/>
      <c r="HP19" s="277"/>
      <c r="HQ19" s="277"/>
      <c r="HR19" s="277"/>
      <c r="HS19" s="277"/>
      <c r="HT19" s="277"/>
      <c r="HU19" s="277"/>
      <c r="HV19" s="277"/>
      <c r="HW19" s="277"/>
      <c r="HX19" s="277"/>
      <c r="HY19" s="277"/>
      <c r="HZ19" s="277"/>
      <c r="IA19" s="277"/>
      <c r="IB19" s="277"/>
      <c r="IC19" s="277"/>
      <c r="ID19" s="277"/>
      <c r="IE19" s="277"/>
      <c r="IF19" s="277"/>
      <c r="IG19" s="277"/>
      <c r="IH19" s="277"/>
      <c r="II19" s="277"/>
      <c r="IJ19" s="277"/>
      <c r="IK19" s="277"/>
      <c r="IL19" s="277"/>
      <c r="IM19" s="277"/>
      <c r="IN19" s="277"/>
      <c r="IO19" s="277"/>
      <c r="IP19" s="277"/>
      <c r="IQ19" s="277"/>
      <c r="IR19" s="277"/>
      <c r="IS19" s="277"/>
      <c r="IT19" s="277"/>
      <c r="IU19" s="277"/>
      <c r="IV19" s="278"/>
    </row>
    <row r="20" spans="1:256" s="279" customFormat="1" ht="36.75" customHeight="1">
      <c r="A20" s="280" t="s">
        <v>151</v>
      </c>
      <c r="B20" s="280"/>
      <c r="C20" s="280"/>
      <c r="D20" s="281">
        <f>D18*100000/$C18*6.186</f>
        <v>1145.7577542791519</v>
      </c>
      <c r="E20" s="281">
        <f t="shared" ref="E20:V20" si="1">E18*100000/$C18*6.186</f>
        <v>14.180170226227125</v>
      </c>
      <c r="F20" s="281">
        <f t="shared" si="1"/>
        <v>167.32600866948007</v>
      </c>
      <c r="G20" s="282">
        <f t="shared" si="1"/>
        <v>0</v>
      </c>
      <c r="H20" s="282">
        <f t="shared" si="1"/>
        <v>14.180170226227125</v>
      </c>
      <c r="I20" s="282">
        <f t="shared" si="1"/>
        <v>0</v>
      </c>
      <c r="J20" s="282">
        <f t="shared" si="1"/>
        <v>25.524306407208822</v>
      </c>
      <c r="K20" s="282">
        <f t="shared" si="1"/>
        <v>536.01043455138529</v>
      </c>
      <c r="L20" s="281">
        <f t="shared" si="1"/>
        <v>62.392748995399351</v>
      </c>
      <c r="M20" s="281">
        <f t="shared" si="1"/>
        <v>42.540510678681379</v>
      </c>
      <c r="N20" s="282">
        <f t="shared" si="1"/>
        <v>2.8360340452454249</v>
      </c>
      <c r="O20" s="282">
        <f t="shared" si="1"/>
        <v>5.6720680904908498</v>
      </c>
      <c r="P20" s="282">
        <f t="shared" si="1"/>
        <v>34.032408542945099</v>
      </c>
      <c r="Q20" s="282">
        <f t="shared" si="1"/>
        <v>0</v>
      </c>
      <c r="R20" s="282">
        <f t="shared" si="1"/>
        <v>8.5081021357362747</v>
      </c>
      <c r="S20" s="282">
        <f t="shared" si="1"/>
        <v>5.6720680904908498</v>
      </c>
      <c r="T20" s="282">
        <f t="shared" si="1"/>
        <v>130.45756608128954</v>
      </c>
      <c r="U20" s="282">
        <f t="shared" si="1"/>
        <v>96.42515753834445</v>
      </c>
      <c r="V20" s="281">
        <f t="shared" si="1"/>
        <v>2.8360340452454249</v>
      </c>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3"/>
      <c r="FE20" s="283"/>
      <c r="FF20" s="283"/>
      <c r="FG20" s="283"/>
      <c r="FH20" s="283"/>
      <c r="FI20" s="283"/>
      <c r="FJ20" s="283"/>
      <c r="FK20" s="283"/>
      <c r="FL20" s="283"/>
      <c r="FM20" s="283"/>
      <c r="FN20" s="283"/>
      <c r="FO20" s="283"/>
      <c r="FP20" s="283"/>
      <c r="FQ20" s="283"/>
      <c r="FR20" s="283"/>
      <c r="FS20" s="283"/>
      <c r="FT20" s="283"/>
      <c r="FU20" s="283"/>
      <c r="FV20" s="283"/>
      <c r="FW20" s="283"/>
      <c r="FX20" s="283"/>
      <c r="FY20" s="283"/>
      <c r="FZ20" s="283"/>
      <c r="GA20" s="283"/>
      <c r="GB20" s="283"/>
      <c r="GC20" s="283"/>
      <c r="GD20" s="283"/>
      <c r="GE20" s="283"/>
      <c r="GF20" s="283"/>
      <c r="GG20" s="283"/>
      <c r="GH20" s="283"/>
      <c r="GI20" s="283"/>
      <c r="GJ20" s="283"/>
      <c r="GK20" s="283"/>
      <c r="GL20" s="283"/>
      <c r="GM20" s="283"/>
      <c r="GN20" s="283"/>
      <c r="GO20" s="283"/>
      <c r="GP20" s="283"/>
      <c r="GQ20" s="283"/>
      <c r="GR20" s="283"/>
      <c r="GS20" s="283"/>
      <c r="GT20" s="283"/>
      <c r="GU20" s="283"/>
      <c r="GV20" s="283"/>
      <c r="GW20" s="283"/>
      <c r="GX20" s="283"/>
      <c r="GY20" s="283"/>
      <c r="GZ20" s="283"/>
      <c r="HA20" s="283"/>
      <c r="HB20" s="283"/>
      <c r="HC20" s="283"/>
      <c r="HD20" s="283"/>
      <c r="HE20" s="283"/>
      <c r="HF20" s="283"/>
      <c r="HG20" s="283"/>
      <c r="HH20" s="283"/>
      <c r="HI20" s="283"/>
      <c r="HJ20" s="283"/>
      <c r="HK20" s="283"/>
      <c r="HL20" s="283"/>
      <c r="HM20" s="283"/>
      <c r="HN20" s="283"/>
      <c r="HO20" s="283"/>
      <c r="HP20" s="283"/>
      <c r="HQ20" s="283"/>
      <c r="HR20" s="283"/>
      <c r="HS20" s="283"/>
      <c r="HT20" s="283"/>
      <c r="HU20" s="283"/>
      <c r="HV20" s="283"/>
      <c r="HW20" s="283"/>
      <c r="HX20" s="283"/>
      <c r="HY20" s="283"/>
      <c r="HZ20" s="283"/>
      <c r="IA20" s="283"/>
      <c r="IB20" s="283"/>
      <c r="IC20" s="283"/>
      <c r="ID20" s="283"/>
      <c r="IE20" s="283"/>
      <c r="IF20" s="283"/>
      <c r="IG20" s="283"/>
      <c r="IH20" s="283"/>
      <c r="II20" s="283"/>
      <c r="IJ20" s="283"/>
      <c r="IK20" s="283"/>
      <c r="IL20" s="283"/>
      <c r="IM20" s="283"/>
      <c r="IN20" s="283"/>
      <c r="IO20" s="283"/>
      <c r="IP20" s="283"/>
      <c r="IQ20" s="283"/>
      <c r="IR20" s="283"/>
      <c r="IS20" s="283"/>
      <c r="IT20" s="283"/>
      <c r="IU20" s="283"/>
      <c r="IV20" s="283"/>
    </row>
    <row r="21" spans="1:256" s="290" customFormat="1" ht="30" customHeight="1">
      <c r="A21" s="284" t="s">
        <v>152</v>
      </c>
      <c r="B21" s="285"/>
      <c r="C21" s="286"/>
      <c r="D21" s="287">
        <v>969.93698379550563</v>
      </c>
      <c r="E21" s="287">
        <v>17.016438312201856</v>
      </c>
      <c r="F21" s="287">
        <v>153.14794480981669</v>
      </c>
      <c r="G21" s="288">
        <v>0</v>
      </c>
      <c r="H21" s="288">
        <v>22.688584416269137</v>
      </c>
      <c r="I21" s="288">
        <v>0</v>
      </c>
      <c r="J21" s="288">
        <v>28.360730520336421</v>
      </c>
      <c r="K21" s="288">
        <v>397.05022728470993</v>
      </c>
      <c r="L21" s="287">
        <v>42.541095780504634</v>
      </c>
      <c r="M21" s="287">
        <v>34.032876624403713</v>
      </c>
      <c r="N21" s="288">
        <v>0</v>
      </c>
      <c r="O21" s="288">
        <v>0</v>
      </c>
      <c r="P21" s="288">
        <v>25.524657468302781</v>
      </c>
      <c r="Q21" s="288">
        <v>0</v>
      </c>
      <c r="R21" s="288">
        <v>2.8360730520336421</v>
      </c>
      <c r="S21" s="288">
        <v>0</v>
      </c>
      <c r="T21" s="288">
        <v>116.27899513337934</v>
      </c>
      <c r="U21" s="288">
        <v>130.45936039354754</v>
      </c>
      <c r="V21" s="287">
        <v>11.344292208134569</v>
      </c>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89"/>
      <c r="CD21" s="289"/>
      <c r="CE21" s="289"/>
      <c r="CF21" s="289"/>
      <c r="CG21" s="289"/>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89"/>
      <c r="DG21" s="289"/>
      <c r="DH21" s="289"/>
      <c r="DI21" s="289"/>
      <c r="DJ21" s="289"/>
      <c r="DK21" s="289"/>
      <c r="DL21" s="289"/>
      <c r="DM21" s="289"/>
      <c r="DN21" s="289"/>
      <c r="DO21" s="289"/>
      <c r="DP21" s="289"/>
      <c r="DQ21" s="289"/>
      <c r="DR21" s="289"/>
      <c r="DS21" s="289"/>
      <c r="DT21" s="289"/>
      <c r="DU21" s="289"/>
      <c r="DV21" s="289"/>
      <c r="DW21" s="289"/>
      <c r="DX21" s="289"/>
      <c r="DY21" s="289"/>
      <c r="DZ21" s="289"/>
      <c r="EA21" s="289"/>
      <c r="EB21" s="289"/>
      <c r="EC21" s="289"/>
      <c r="ED21" s="289"/>
      <c r="EE21" s="289"/>
      <c r="EF21" s="289"/>
      <c r="EG21" s="289"/>
      <c r="EH21" s="289"/>
      <c r="EI21" s="289"/>
      <c r="EJ21" s="289"/>
      <c r="EK21" s="289"/>
      <c r="EL21" s="289"/>
      <c r="EM21" s="289"/>
      <c r="EN21" s="289"/>
      <c r="EO21" s="289"/>
      <c r="EP21" s="289"/>
      <c r="EQ21" s="289"/>
      <c r="ER21" s="289"/>
      <c r="ES21" s="289"/>
      <c r="ET21" s="289"/>
      <c r="EU21" s="289"/>
      <c r="EV21" s="289"/>
      <c r="EW21" s="289"/>
      <c r="EX21" s="289"/>
      <c r="EY21" s="289"/>
      <c r="EZ21" s="289"/>
      <c r="FA21" s="289"/>
      <c r="FB21" s="289"/>
      <c r="FC21" s="289"/>
      <c r="FD21" s="289"/>
      <c r="FE21" s="289"/>
      <c r="FF21" s="289"/>
      <c r="FG21" s="289"/>
      <c r="FH21" s="289"/>
      <c r="FI21" s="289"/>
      <c r="FJ21" s="289"/>
      <c r="FK21" s="289"/>
      <c r="FL21" s="289"/>
      <c r="FM21" s="289"/>
      <c r="FN21" s="289"/>
      <c r="FO21" s="289"/>
      <c r="FP21" s="289"/>
      <c r="FQ21" s="289"/>
      <c r="FR21" s="289"/>
      <c r="FS21" s="289"/>
      <c r="FT21" s="289"/>
      <c r="FU21" s="289"/>
      <c r="FV21" s="289"/>
      <c r="FW21" s="289"/>
      <c r="FX21" s="289"/>
      <c r="FY21" s="289"/>
      <c r="FZ21" s="289"/>
      <c r="GA21" s="289"/>
      <c r="GB21" s="289"/>
      <c r="GC21" s="289"/>
      <c r="GD21" s="289"/>
      <c r="GE21" s="289"/>
      <c r="GF21" s="289"/>
      <c r="GG21" s="289"/>
      <c r="GH21" s="289"/>
      <c r="GI21" s="289"/>
      <c r="GJ21" s="289"/>
      <c r="GK21" s="289"/>
      <c r="GL21" s="289"/>
      <c r="GM21" s="289"/>
      <c r="GN21" s="289"/>
      <c r="GO21" s="289"/>
      <c r="GP21" s="289"/>
      <c r="GQ21" s="289"/>
      <c r="GR21" s="289"/>
      <c r="GS21" s="289"/>
      <c r="GT21" s="289"/>
      <c r="GU21" s="289"/>
      <c r="GV21" s="289"/>
      <c r="GW21" s="289"/>
      <c r="GX21" s="289"/>
      <c r="GY21" s="289"/>
      <c r="GZ21" s="289"/>
      <c r="HA21" s="289"/>
      <c r="HB21" s="289"/>
      <c r="HC21" s="289"/>
      <c r="HD21" s="289"/>
      <c r="HE21" s="289"/>
      <c r="HF21" s="289"/>
      <c r="HG21" s="289"/>
      <c r="HH21" s="289"/>
      <c r="HI21" s="289"/>
      <c r="HJ21" s="289"/>
      <c r="HK21" s="289"/>
      <c r="HL21" s="289"/>
      <c r="HM21" s="289"/>
      <c r="HN21" s="289"/>
      <c r="HO21" s="289"/>
      <c r="HP21" s="289"/>
      <c r="HQ21" s="289"/>
      <c r="HR21" s="289"/>
      <c r="HS21" s="289"/>
      <c r="HT21" s="289"/>
      <c r="HU21" s="289"/>
      <c r="HV21" s="289"/>
      <c r="HW21" s="289"/>
      <c r="HX21" s="289"/>
      <c r="HY21" s="289"/>
      <c r="HZ21" s="289"/>
      <c r="IA21" s="289"/>
      <c r="IB21" s="289"/>
      <c r="IC21" s="289"/>
      <c r="ID21" s="289"/>
      <c r="IE21" s="289"/>
      <c r="IF21" s="289"/>
      <c r="IG21" s="289"/>
      <c r="IH21" s="289"/>
      <c r="II21" s="289"/>
      <c r="IJ21" s="289"/>
      <c r="IK21" s="289"/>
      <c r="IL21" s="289"/>
      <c r="IM21" s="289"/>
      <c r="IN21" s="289"/>
      <c r="IO21" s="289"/>
      <c r="IP21" s="289"/>
      <c r="IQ21" s="289"/>
      <c r="IR21" s="289"/>
      <c r="IS21" s="289"/>
      <c r="IT21" s="289"/>
      <c r="IU21" s="289"/>
      <c r="IV21" s="289"/>
    </row>
    <row r="22" spans="1:256" s="290" customFormat="1" ht="30.75" customHeight="1">
      <c r="A22" s="291" t="s">
        <v>153</v>
      </c>
      <c r="B22" s="291"/>
      <c r="C22" s="291"/>
      <c r="D22" s="292">
        <f>D20/D21-100%</f>
        <v>0.18127030252587528</v>
      </c>
      <c r="E22" s="292">
        <f t="shared" ref="E22:V22" si="2">E20/E21-100%</f>
        <v>-0.16667812816862793</v>
      </c>
      <c r="F22" s="292">
        <f t="shared" si="2"/>
        <v>9.2577565290021369E-2</v>
      </c>
      <c r="G22" s="292"/>
      <c r="H22" s="292">
        <f t="shared" si="2"/>
        <v>-0.37500859612647086</v>
      </c>
      <c r="I22" s="292"/>
      <c r="J22" s="292">
        <f t="shared" si="2"/>
        <v>-0.10001237842211808</v>
      </c>
      <c r="K22" s="292">
        <f t="shared" si="2"/>
        <v>0.34998143236682289</v>
      </c>
      <c r="L22" s="292">
        <f t="shared" si="2"/>
        <v>0.46664649442321515</v>
      </c>
      <c r="M22" s="292">
        <f t="shared" si="2"/>
        <v>0.24998280774705828</v>
      </c>
      <c r="N22" s="292"/>
      <c r="O22" s="292"/>
      <c r="P22" s="292">
        <f t="shared" si="2"/>
        <v>0.33331499493019545</v>
      </c>
      <c r="Q22" s="292"/>
      <c r="R22" s="293" t="s">
        <v>154</v>
      </c>
      <c r="S22" s="292"/>
      <c r="T22" s="292">
        <f t="shared" si="2"/>
        <v>0.12193578841687169</v>
      </c>
      <c r="U22" s="292">
        <f t="shared" si="2"/>
        <v>-0.26087973107130458</v>
      </c>
      <c r="V22" s="292">
        <f t="shared" si="2"/>
        <v>-0.75000343845058837</v>
      </c>
      <c r="W22" s="294">
        <v>0</v>
      </c>
      <c r="X22" s="294">
        <v>0</v>
      </c>
      <c r="Y22" s="294">
        <v>0</v>
      </c>
      <c r="Z22" s="294">
        <v>0</v>
      </c>
      <c r="AA22" s="294">
        <v>0</v>
      </c>
      <c r="AB22" s="294">
        <v>0</v>
      </c>
      <c r="AC22" s="294">
        <v>0</v>
      </c>
      <c r="AD22" s="294">
        <v>0</v>
      </c>
      <c r="AE22" s="294">
        <v>0</v>
      </c>
      <c r="AF22" s="294">
        <v>0</v>
      </c>
      <c r="AG22" s="294">
        <v>0</v>
      </c>
      <c r="AH22" s="294">
        <v>0</v>
      </c>
      <c r="AI22" s="294">
        <v>0</v>
      </c>
      <c r="AJ22" s="294">
        <v>0</v>
      </c>
      <c r="AK22" s="294">
        <v>0</v>
      </c>
      <c r="AL22" s="294">
        <v>0</v>
      </c>
      <c r="AM22" s="294">
        <v>0</v>
      </c>
      <c r="AN22" s="294">
        <v>0</v>
      </c>
      <c r="AO22" s="294">
        <v>0</v>
      </c>
      <c r="AP22" s="294">
        <v>0</v>
      </c>
      <c r="AQ22" s="294">
        <v>0</v>
      </c>
      <c r="AR22" s="294">
        <v>0</v>
      </c>
      <c r="AS22" s="294">
        <v>0</v>
      </c>
      <c r="AT22" s="294">
        <v>0</v>
      </c>
      <c r="AU22" s="294">
        <v>0</v>
      </c>
      <c r="AV22" s="294">
        <v>0</v>
      </c>
      <c r="AW22" s="294">
        <v>0</v>
      </c>
      <c r="AX22" s="294">
        <v>0</v>
      </c>
      <c r="AY22" s="294">
        <v>0</v>
      </c>
      <c r="AZ22" s="294">
        <v>0</v>
      </c>
      <c r="BA22" s="294">
        <v>0</v>
      </c>
      <c r="BB22" s="294">
        <v>0</v>
      </c>
      <c r="BC22" s="294">
        <v>0</v>
      </c>
      <c r="BD22" s="294">
        <v>0</v>
      </c>
      <c r="BE22" s="294">
        <v>0</v>
      </c>
      <c r="BF22" s="294">
        <v>0</v>
      </c>
      <c r="BG22" s="294">
        <v>0</v>
      </c>
      <c r="BH22" s="294">
        <v>0</v>
      </c>
      <c r="BI22" s="294">
        <v>0</v>
      </c>
      <c r="BJ22" s="294">
        <v>0</v>
      </c>
      <c r="BK22" s="294">
        <v>0</v>
      </c>
      <c r="BL22" s="294">
        <v>0</v>
      </c>
      <c r="BM22" s="294">
        <v>0</v>
      </c>
      <c r="BN22" s="294">
        <v>0</v>
      </c>
      <c r="BO22" s="294">
        <v>0</v>
      </c>
      <c r="BP22" s="294">
        <v>0</v>
      </c>
      <c r="BQ22" s="294">
        <v>0</v>
      </c>
      <c r="BR22" s="294">
        <v>0</v>
      </c>
      <c r="BS22" s="294">
        <v>0</v>
      </c>
      <c r="BT22" s="294">
        <v>0</v>
      </c>
      <c r="BU22" s="294">
        <v>0</v>
      </c>
      <c r="BV22" s="294">
        <v>0</v>
      </c>
      <c r="BW22" s="294">
        <v>0</v>
      </c>
      <c r="BX22" s="294">
        <v>0</v>
      </c>
      <c r="BY22" s="294">
        <v>0</v>
      </c>
      <c r="BZ22" s="294">
        <v>0</v>
      </c>
      <c r="CA22" s="294">
        <v>0</v>
      </c>
      <c r="CB22" s="294">
        <v>0</v>
      </c>
      <c r="CC22" s="294">
        <v>0</v>
      </c>
      <c r="CD22" s="294">
        <v>0</v>
      </c>
      <c r="CE22" s="294">
        <v>0</v>
      </c>
      <c r="CF22" s="294">
        <v>0</v>
      </c>
      <c r="CG22" s="294">
        <v>0</v>
      </c>
      <c r="CH22" s="294">
        <v>0</v>
      </c>
      <c r="CI22" s="294">
        <v>0</v>
      </c>
      <c r="CJ22" s="294">
        <v>0</v>
      </c>
      <c r="CK22" s="294">
        <v>0</v>
      </c>
      <c r="CL22" s="294">
        <v>0</v>
      </c>
      <c r="CM22" s="294">
        <v>0</v>
      </c>
      <c r="CN22" s="294">
        <v>0</v>
      </c>
      <c r="CO22" s="294">
        <v>0</v>
      </c>
      <c r="CP22" s="294">
        <v>0</v>
      </c>
      <c r="CQ22" s="294">
        <v>0</v>
      </c>
      <c r="CR22" s="294">
        <v>0</v>
      </c>
      <c r="CS22" s="294">
        <v>0</v>
      </c>
      <c r="CT22" s="294">
        <v>0</v>
      </c>
      <c r="CU22" s="294">
        <v>0</v>
      </c>
      <c r="CV22" s="294">
        <v>0</v>
      </c>
      <c r="CW22" s="294">
        <v>0</v>
      </c>
      <c r="CX22" s="294">
        <v>0</v>
      </c>
      <c r="CY22" s="294">
        <v>0</v>
      </c>
      <c r="CZ22" s="294">
        <v>0</v>
      </c>
      <c r="DA22" s="294">
        <v>0</v>
      </c>
      <c r="DB22" s="294">
        <v>0</v>
      </c>
      <c r="DC22" s="294">
        <v>0</v>
      </c>
      <c r="DD22" s="294">
        <v>0</v>
      </c>
      <c r="DE22" s="294">
        <v>0</v>
      </c>
      <c r="DF22" s="294">
        <v>0</v>
      </c>
      <c r="DG22" s="294">
        <v>0</v>
      </c>
      <c r="DH22" s="294">
        <v>0</v>
      </c>
      <c r="DI22" s="294">
        <v>0</v>
      </c>
      <c r="DJ22" s="294">
        <v>0</v>
      </c>
      <c r="DK22" s="294">
        <v>0</v>
      </c>
      <c r="DL22" s="294">
        <v>0</v>
      </c>
      <c r="DM22" s="294">
        <v>0</v>
      </c>
      <c r="DN22" s="294">
        <v>0</v>
      </c>
      <c r="DO22" s="294">
        <v>0</v>
      </c>
      <c r="DP22" s="294">
        <v>0</v>
      </c>
      <c r="DQ22" s="294">
        <v>0</v>
      </c>
      <c r="DR22" s="294">
        <v>0</v>
      </c>
      <c r="DS22" s="294">
        <v>0</v>
      </c>
      <c r="DT22" s="294">
        <v>0</v>
      </c>
      <c r="DU22" s="294">
        <v>0</v>
      </c>
      <c r="DV22" s="294">
        <v>0</v>
      </c>
      <c r="DW22" s="294">
        <v>0</v>
      </c>
      <c r="DX22" s="294">
        <v>0</v>
      </c>
      <c r="DY22" s="294">
        <v>0</v>
      </c>
      <c r="DZ22" s="294">
        <v>0</v>
      </c>
      <c r="EA22" s="294">
        <v>0</v>
      </c>
      <c r="EB22" s="294">
        <v>0</v>
      </c>
      <c r="EC22" s="294">
        <v>0</v>
      </c>
      <c r="ED22" s="294">
        <v>0</v>
      </c>
      <c r="EE22" s="294">
        <v>0</v>
      </c>
      <c r="EF22" s="294">
        <v>0</v>
      </c>
      <c r="EG22" s="294">
        <v>0</v>
      </c>
      <c r="EH22" s="294">
        <v>0</v>
      </c>
      <c r="EI22" s="294">
        <v>0</v>
      </c>
      <c r="EJ22" s="294">
        <v>0</v>
      </c>
      <c r="EK22" s="294">
        <v>0</v>
      </c>
      <c r="EL22" s="294">
        <v>0</v>
      </c>
      <c r="EM22" s="294">
        <v>0</v>
      </c>
      <c r="EN22" s="294">
        <v>0</v>
      </c>
      <c r="EO22" s="294">
        <v>0</v>
      </c>
      <c r="EP22" s="294">
        <v>0</v>
      </c>
      <c r="EQ22" s="294">
        <v>0</v>
      </c>
      <c r="ER22" s="294">
        <v>0</v>
      </c>
      <c r="ES22" s="294">
        <v>0</v>
      </c>
      <c r="ET22" s="294">
        <v>0</v>
      </c>
      <c r="EU22" s="294">
        <v>0</v>
      </c>
      <c r="EV22" s="294">
        <v>0</v>
      </c>
      <c r="EW22" s="294">
        <v>0</v>
      </c>
      <c r="EX22" s="294">
        <v>0</v>
      </c>
      <c r="EY22" s="294">
        <v>0</v>
      </c>
      <c r="EZ22" s="294">
        <v>0</v>
      </c>
      <c r="FA22" s="294">
        <v>0</v>
      </c>
      <c r="FB22" s="294">
        <v>0</v>
      </c>
      <c r="FC22" s="294">
        <v>0</v>
      </c>
      <c r="FD22" s="294">
        <v>0</v>
      </c>
      <c r="FE22" s="294">
        <v>0</v>
      </c>
      <c r="FF22" s="294">
        <v>0</v>
      </c>
      <c r="FG22" s="294">
        <v>0</v>
      </c>
      <c r="FH22" s="294">
        <v>0</v>
      </c>
      <c r="FI22" s="294">
        <v>0</v>
      </c>
      <c r="FJ22" s="294">
        <v>0</v>
      </c>
      <c r="FK22" s="294">
        <v>0</v>
      </c>
      <c r="FL22" s="294">
        <v>0</v>
      </c>
      <c r="FM22" s="294">
        <v>0</v>
      </c>
      <c r="FN22" s="294">
        <v>0</v>
      </c>
      <c r="FO22" s="294">
        <v>0</v>
      </c>
      <c r="FP22" s="294">
        <v>0</v>
      </c>
      <c r="FQ22" s="294">
        <v>0</v>
      </c>
      <c r="FR22" s="294">
        <v>0</v>
      </c>
      <c r="FS22" s="294">
        <v>0</v>
      </c>
      <c r="FT22" s="294">
        <v>0</v>
      </c>
      <c r="FU22" s="294">
        <v>0</v>
      </c>
      <c r="FV22" s="294">
        <v>0</v>
      </c>
      <c r="FW22" s="294">
        <v>0</v>
      </c>
      <c r="FX22" s="294">
        <v>0</v>
      </c>
      <c r="FY22" s="294">
        <v>0</v>
      </c>
      <c r="FZ22" s="294">
        <v>0</v>
      </c>
      <c r="GA22" s="294">
        <v>0</v>
      </c>
      <c r="GB22" s="294">
        <v>0</v>
      </c>
      <c r="GC22" s="294">
        <v>0</v>
      </c>
      <c r="GD22" s="294">
        <v>0</v>
      </c>
      <c r="GE22" s="294">
        <v>0</v>
      </c>
      <c r="GF22" s="294">
        <v>0</v>
      </c>
      <c r="GG22" s="294">
        <v>0</v>
      </c>
      <c r="GH22" s="294">
        <v>0</v>
      </c>
      <c r="GI22" s="294">
        <v>0</v>
      </c>
      <c r="GJ22" s="294">
        <v>0</v>
      </c>
      <c r="GK22" s="294">
        <v>0</v>
      </c>
      <c r="GL22" s="294">
        <v>0</v>
      </c>
      <c r="GM22" s="294">
        <v>0</v>
      </c>
      <c r="GN22" s="294">
        <v>0</v>
      </c>
      <c r="GO22" s="294">
        <v>0</v>
      </c>
      <c r="GP22" s="294">
        <v>0</v>
      </c>
      <c r="GQ22" s="294">
        <v>0</v>
      </c>
      <c r="GR22" s="294">
        <v>0</v>
      </c>
      <c r="GS22" s="294">
        <v>0</v>
      </c>
      <c r="GT22" s="294">
        <v>0</v>
      </c>
      <c r="GU22" s="294">
        <v>0</v>
      </c>
      <c r="GV22" s="294">
        <v>0</v>
      </c>
      <c r="GW22" s="294">
        <v>0</v>
      </c>
      <c r="GX22" s="294">
        <v>0</v>
      </c>
      <c r="GY22" s="294">
        <v>0</v>
      </c>
      <c r="GZ22" s="294">
        <v>0</v>
      </c>
      <c r="HA22" s="294">
        <v>0</v>
      </c>
      <c r="HB22" s="294">
        <v>0</v>
      </c>
      <c r="HC22" s="294">
        <v>0</v>
      </c>
      <c r="HD22" s="294">
        <v>0</v>
      </c>
      <c r="HE22" s="294">
        <v>0</v>
      </c>
      <c r="HF22" s="294">
        <v>0</v>
      </c>
      <c r="HG22" s="294">
        <v>0</v>
      </c>
      <c r="HH22" s="294">
        <v>0</v>
      </c>
      <c r="HI22" s="294">
        <v>0</v>
      </c>
      <c r="HJ22" s="294">
        <v>0</v>
      </c>
      <c r="HK22" s="294">
        <v>0</v>
      </c>
      <c r="HL22" s="294">
        <v>0</v>
      </c>
      <c r="HM22" s="294">
        <v>0</v>
      </c>
      <c r="HN22" s="294">
        <v>0</v>
      </c>
      <c r="HO22" s="294">
        <v>0</v>
      </c>
      <c r="HP22" s="294">
        <v>0</v>
      </c>
      <c r="HQ22" s="294">
        <v>0</v>
      </c>
      <c r="HR22" s="294">
        <v>0</v>
      </c>
      <c r="HS22" s="294">
        <v>0</v>
      </c>
      <c r="HT22" s="294">
        <v>0</v>
      </c>
      <c r="HU22" s="294">
        <v>0</v>
      </c>
      <c r="HV22" s="294">
        <v>0</v>
      </c>
      <c r="HW22" s="294">
        <v>0</v>
      </c>
      <c r="HX22" s="294">
        <v>0</v>
      </c>
      <c r="HY22" s="294">
        <v>0</v>
      </c>
      <c r="HZ22" s="294">
        <v>0</v>
      </c>
      <c r="IA22" s="294">
        <v>0</v>
      </c>
      <c r="IB22" s="294">
        <v>0</v>
      </c>
      <c r="IC22" s="294">
        <v>0</v>
      </c>
      <c r="ID22" s="294">
        <v>0</v>
      </c>
      <c r="IE22" s="294">
        <v>0</v>
      </c>
      <c r="IF22" s="294">
        <v>0</v>
      </c>
      <c r="IG22" s="294">
        <v>0</v>
      </c>
      <c r="IH22" s="294">
        <v>0</v>
      </c>
      <c r="II22" s="294">
        <v>0</v>
      </c>
      <c r="IJ22" s="294">
        <v>0</v>
      </c>
      <c r="IK22" s="294">
        <v>0</v>
      </c>
      <c r="IL22" s="294">
        <v>0</v>
      </c>
      <c r="IM22" s="294">
        <v>0</v>
      </c>
      <c r="IN22" s="294">
        <v>0</v>
      </c>
      <c r="IO22" s="294">
        <v>0</v>
      </c>
      <c r="IP22" s="294">
        <v>0</v>
      </c>
      <c r="IQ22" s="294">
        <v>0</v>
      </c>
      <c r="IR22" s="294">
        <v>0</v>
      </c>
      <c r="IS22" s="294">
        <v>0</v>
      </c>
      <c r="IT22" s="294">
        <v>0</v>
      </c>
      <c r="IU22" s="294">
        <v>0</v>
      </c>
      <c r="IV22" s="294">
        <v>0</v>
      </c>
    </row>
    <row r="23" spans="1:256" s="301" customFormat="1" ht="25.5" customHeight="1">
      <c r="A23" s="295" t="s">
        <v>155</v>
      </c>
      <c r="B23" s="296"/>
      <c r="C23" s="297"/>
      <c r="D23" s="298">
        <v>342</v>
      </c>
      <c r="E23" s="298">
        <v>6</v>
      </c>
      <c r="F23" s="298">
        <v>54</v>
      </c>
      <c r="G23" s="298"/>
      <c r="H23" s="299">
        <v>8</v>
      </c>
      <c r="I23" s="299"/>
      <c r="J23" s="299">
        <v>10</v>
      </c>
      <c r="K23" s="299">
        <v>140</v>
      </c>
      <c r="L23" s="299">
        <v>15</v>
      </c>
      <c r="M23" s="299">
        <v>12</v>
      </c>
      <c r="N23" s="298"/>
      <c r="O23" s="299"/>
      <c r="P23" s="299">
        <v>9</v>
      </c>
      <c r="Q23" s="299"/>
      <c r="R23" s="299">
        <v>1</v>
      </c>
      <c r="S23" s="298"/>
      <c r="T23" s="298">
        <v>41</v>
      </c>
      <c r="U23" s="299">
        <v>46</v>
      </c>
      <c r="V23" s="299">
        <v>4</v>
      </c>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c r="GL23" s="300"/>
      <c r="GM23" s="300"/>
      <c r="GN23" s="300"/>
      <c r="GO23" s="300"/>
      <c r="GP23" s="300"/>
      <c r="GQ23" s="300"/>
      <c r="GR23" s="300"/>
      <c r="GS23" s="300"/>
      <c r="GT23" s="300"/>
      <c r="GU23" s="300"/>
      <c r="GV23" s="300"/>
      <c r="GW23" s="300"/>
      <c r="GX23" s="300"/>
      <c r="GY23" s="300"/>
      <c r="GZ23" s="300"/>
      <c r="HA23" s="300"/>
      <c r="HB23" s="300"/>
      <c r="HC23" s="300"/>
      <c r="HD23" s="300"/>
      <c r="HE23" s="300"/>
      <c r="HF23" s="300"/>
      <c r="HG23" s="300"/>
      <c r="HH23" s="300"/>
      <c r="HI23" s="300"/>
      <c r="HJ23" s="300"/>
      <c r="HK23" s="300"/>
      <c r="HL23" s="300"/>
      <c r="HM23" s="300"/>
      <c r="HN23" s="300"/>
      <c r="HO23" s="300"/>
      <c r="HP23" s="300"/>
      <c r="HQ23" s="300"/>
      <c r="HR23" s="300"/>
      <c r="HS23" s="300"/>
      <c r="HT23" s="300"/>
      <c r="HU23" s="300"/>
      <c r="HV23" s="300"/>
      <c r="HW23" s="300"/>
      <c r="HX23" s="300"/>
      <c r="HY23" s="300"/>
      <c r="HZ23" s="300"/>
      <c r="IA23" s="300"/>
      <c r="IB23" s="300"/>
      <c r="IC23" s="300"/>
      <c r="ID23" s="300"/>
      <c r="IE23" s="300"/>
      <c r="IF23" s="300"/>
      <c r="IG23" s="300"/>
      <c r="IH23" s="300"/>
      <c r="II23" s="300"/>
      <c r="IJ23" s="300"/>
      <c r="IK23" s="300"/>
      <c r="IL23" s="300"/>
      <c r="IM23" s="300"/>
      <c r="IN23" s="300"/>
      <c r="IO23" s="300"/>
      <c r="IP23" s="300"/>
      <c r="IQ23" s="300"/>
      <c r="IR23" s="300"/>
      <c r="IS23" s="300"/>
      <c r="IT23" s="300"/>
      <c r="IU23" s="300"/>
      <c r="IV23" s="300"/>
    </row>
    <row r="24" spans="1:256" s="306" customFormat="1" ht="20.25" customHeight="1">
      <c r="A24" s="302" t="s">
        <v>156</v>
      </c>
      <c r="B24" s="302"/>
      <c r="C24" s="302"/>
      <c r="D24" s="303">
        <v>1054.3961966886868</v>
      </c>
      <c r="E24" s="303">
        <v>11.398877802039857</v>
      </c>
      <c r="F24" s="303">
        <v>142.48597252549823</v>
      </c>
      <c r="G24" s="303">
        <v>0</v>
      </c>
      <c r="H24" s="303">
        <v>11.398877802039857</v>
      </c>
      <c r="I24" s="303">
        <v>0</v>
      </c>
      <c r="J24" s="303">
        <v>14.248597252549823</v>
      </c>
      <c r="K24" s="303">
        <v>498.70090383924372</v>
      </c>
      <c r="L24" s="303">
        <v>59.844108460709251</v>
      </c>
      <c r="M24" s="303">
        <v>34.196633406119574</v>
      </c>
      <c r="N24" s="303"/>
      <c r="O24" s="303">
        <v>2.8497194505099643</v>
      </c>
      <c r="P24" s="303">
        <v>14.248597252549823</v>
      </c>
      <c r="Q24" s="303">
        <v>0</v>
      </c>
      <c r="R24" s="303">
        <v>5.6994389010199287</v>
      </c>
      <c r="S24" s="303">
        <v>0</v>
      </c>
      <c r="T24" s="303">
        <v>108.28933911937864</v>
      </c>
      <c r="U24" s="303">
        <v>148.18541142651813</v>
      </c>
      <c r="V24" s="303">
        <v>5.6994389010199287</v>
      </c>
      <c r="W24" s="304" t="e">
        <v>#DIV/0!</v>
      </c>
      <c r="X24" s="292" t="e">
        <v>#DIV/0!</v>
      </c>
      <c r="Y24" s="292" t="e">
        <v>#DIV/0!</v>
      </c>
      <c r="Z24" s="292" t="e">
        <v>#DIV/0!</v>
      </c>
      <c r="AA24" s="292" t="e">
        <v>#DIV/0!</v>
      </c>
      <c r="AB24" s="292" t="e">
        <v>#DIV/0!</v>
      </c>
      <c r="AC24" s="292" t="e">
        <v>#DIV/0!</v>
      </c>
      <c r="AD24" s="292" t="e">
        <v>#DIV/0!</v>
      </c>
      <c r="AE24" s="292" t="e">
        <v>#DIV/0!</v>
      </c>
      <c r="AF24" s="292" t="e">
        <v>#DIV/0!</v>
      </c>
      <c r="AG24" s="292" t="e">
        <v>#DIV/0!</v>
      </c>
      <c r="AH24" s="292" t="e">
        <v>#DIV/0!</v>
      </c>
      <c r="AI24" s="292" t="e">
        <v>#DIV/0!</v>
      </c>
      <c r="AJ24" s="292" t="e">
        <v>#DIV/0!</v>
      </c>
      <c r="AK24" s="292" t="e">
        <v>#DIV/0!</v>
      </c>
      <c r="AL24" s="292" t="e">
        <v>#DIV/0!</v>
      </c>
      <c r="AM24" s="292" t="e">
        <v>#DIV/0!</v>
      </c>
      <c r="AN24" s="292" t="e">
        <v>#DIV/0!</v>
      </c>
      <c r="AO24" s="292" t="e">
        <v>#DIV/0!</v>
      </c>
      <c r="AP24" s="292" t="e">
        <v>#DIV/0!</v>
      </c>
      <c r="AQ24" s="292" t="e">
        <v>#DIV/0!</v>
      </c>
      <c r="AR24" s="292" t="e">
        <v>#DIV/0!</v>
      </c>
      <c r="AS24" s="292" t="e">
        <v>#DIV/0!</v>
      </c>
      <c r="AT24" s="292" t="e">
        <v>#DIV/0!</v>
      </c>
      <c r="AU24" s="292" t="e">
        <v>#DIV/0!</v>
      </c>
      <c r="AV24" s="292" t="e">
        <v>#DIV/0!</v>
      </c>
      <c r="AW24" s="292" t="e">
        <v>#DIV/0!</v>
      </c>
      <c r="AX24" s="292" t="e">
        <v>#DIV/0!</v>
      </c>
      <c r="AY24" s="292" t="e">
        <v>#DIV/0!</v>
      </c>
      <c r="AZ24" s="292" t="e">
        <v>#DIV/0!</v>
      </c>
      <c r="BA24" s="292" t="e">
        <v>#DIV/0!</v>
      </c>
      <c r="BB24" s="292" t="e">
        <v>#DIV/0!</v>
      </c>
      <c r="BC24" s="292" t="e">
        <v>#DIV/0!</v>
      </c>
      <c r="BD24" s="292" t="e">
        <v>#DIV/0!</v>
      </c>
      <c r="BE24" s="292" t="e">
        <v>#DIV/0!</v>
      </c>
      <c r="BF24" s="292" t="e">
        <v>#DIV/0!</v>
      </c>
      <c r="BG24" s="292" t="e">
        <v>#DIV/0!</v>
      </c>
      <c r="BH24" s="292" t="e">
        <v>#DIV/0!</v>
      </c>
      <c r="BI24" s="292" t="e">
        <v>#DIV/0!</v>
      </c>
      <c r="BJ24" s="292" t="e">
        <v>#DIV/0!</v>
      </c>
      <c r="BK24" s="292" t="e">
        <v>#DIV/0!</v>
      </c>
      <c r="BL24" s="292" t="e">
        <v>#DIV/0!</v>
      </c>
      <c r="BM24" s="292" t="e">
        <v>#DIV/0!</v>
      </c>
      <c r="BN24" s="292" t="e">
        <v>#DIV/0!</v>
      </c>
      <c r="BO24" s="292" t="e">
        <v>#DIV/0!</v>
      </c>
      <c r="BP24" s="292" t="e">
        <v>#DIV/0!</v>
      </c>
      <c r="BQ24" s="292" t="e">
        <v>#DIV/0!</v>
      </c>
      <c r="BR24" s="292" t="e">
        <v>#DIV/0!</v>
      </c>
      <c r="BS24" s="292" t="e">
        <v>#DIV/0!</v>
      </c>
      <c r="BT24" s="292" t="e">
        <v>#DIV/0!</v>
      </c>
      <c r="BU24" s="292" t="e">
        <v>#DIV/0!</v>
      </c>
      <c r="BV24" s="292" t="e">
        <v>#DIV/0!</v>
      </c>
      <c r="BW24" s="292" t="e">
        <v>#DIV/0!</v>
      </c>
      <c r="BX24" s="292" t="e">
        <v>#DIV/0!</v>
      </c>
      <c r="BY24" s="292" t="e">
        <v>#DIV/0!</v>
      </c>
      <c r="BZ24" s="292" t="e">
        <v>#DIV/0!</v>
      </c>
      <c r="CA24" s="292" t="e">
        <v>#DIV/0!</v>
      </c>
      <c r="CB24" s="292" t="e">
        <v>#DIV/0!</v>
      </c>
      <c r="CC24" s="292" t="e">
        <v>#DIV/0!</v>
      </c>
      <c r="CD24" s="292" t="e">
        <v>#DIV/0!</v>
      </c>
      <c r="CE24" s="292" t="e">
        <v>#DIV/0!</v>
      </c>
      <c r="CF24" s="292" t="e">
        <v>#DIV/0!</v>
      </c>
      <c r="CG24" s="292" t="e">
        <v>#DIV/0!</v>
      </c>
      <c r="CH24" s="292" t="e">
        <v>#DIV/0!</v>
      </c>
      <c r="CI24" s="292" t="e">
        <v>#DIV/0!</v>
      </c>
      <c r="CJ24" s="292" t="e">
        <v>#DIV/0!</v>
      </c>
      <c r="CK24" s="292" t="e">
        <v>#DIV/0!</v>
      </c>
      <c r="CL24" s="292" t="e">
        <v>#DIV/0!</v>
      </c>
      <c r="CM24" s="292" t="e">
        <v>#DIV/0!</v>
      </c>
      <c r="CN24" s="292" t="e">
        <v>#DIV/0!</v>
      </c>
      <c r="CO24" s="292" t="e">
        <v>#DIV/0!</v>
      </c>
      <c r="CP24" s="292" t="e">
        <v>#DIV/0!</v>
      </c>
      <c r="CQ24" s="292" t="e">
        <v>#DIV/0!</v>
      </c>
      <c r="CR24" s="292" t="e">
        <v>#DIV/0!</v>
      </c>
      <c r="CS24" s="292" t="e">
        <v>#DIV/0!</v>
      </c>
      <c r="CT24" s="292" t="e">
        <v>#DIV/0!</v>
      </c>
      <c r="CU24" s="292" t="e">
        <v>#DIV/0!</v>
      </c>
      <c r="CV24" s="292" t="e">
        <v>#DIV/0!</v>
      </c>
      <c r="CW24" s="292" t="e">
        <v>#DIV/0!</v>
      </c>
      <c r="CX24" s="292" t="e">
        <v>#DIV/0!</v>
      </c>
      <c r="CY24" s="292" t="e">
        <v>#DIV/0!</v>
      </c>
      <c r="CZ24" s="292" t="e">
        <v>#DIV/0!</v>
      </c>
      <c r="DA24" s="292" t="e">
        <v>#DIV/0!</v>
      </c>
      <c r="DB24" s="292" t="e">
        <v>#DIV/0!</v>
      </c>
      <c r="DC24" s="292" t="e">
        <v>#DIV/0!</v>
      </c>
      <c r="DD24" s="292" t="e">
        <v>#DIV/0!</v>
      </c>
      <c r="DE24" s="292" t="e">
        <v>#DIV/0!</v>
      </c>
      <c r="DF24" s="292" t="e">
        <v>#DIV/0!</v>
      </c>
      <c r="DG24" s="292" t="e">
        <v>#DIV/0!</v>
      </c>
      <c r="DH24" s="292" t="e">
        <v>#DIV/0!</v>
      </c>
      <c r="DI24" s="292" t="e">
        <v>#DIV/0!</v>
      </c>
      <c r="DJ24" s="292" t="e">
        <v>#DIV/0!</v>
      </c>
      <c r="DK24" s="292" t="e">
        <v>#DIV/0!</v>
      </c>
      <c r="DL24" s="292" t="e">
        <v>#DIV/0!</v>
      </c>
      <c r="DM24" s="292" t="e">
        <v>#DIV/0!</v>
      </c>
      <c r="DN24" s="292" t="e">
        <v>#DIV/0!</v>
      </c>
      <c r="DO24" s="292" t="e">
        <v>#DIV/0!</v>
      </c>
      <c r="DP24" s="292" t="e">
        <v>#DIV/0!</v>
      </c>
      <c r="DQ24" s="292" t="e">
        <v>#DIV/0!</v>
      </c>
      <c r="DR24" s="292" t="e">
        <v>#DIV/0!</v>
      </c>
      <c r="DS24" s="292" t="e">
        <v>#DIV/0!</v>
      </c>
      <c r="DT24" s="292" t="e">
        <v>#DIV/0!</v>
      </c>
      <c r="DU24" s="292" t="e">
        <v>#DIV/0!</v>
      </c>
      <c r="DV24" s="292" t="e">
        <v>#DIV/0!</v>
      </c>
      <c r="DW24" s="292" t="e">
        <v>#DIV/0!</v>
      </c>
      <c r="DX24" s="292" t="e">
        <v>#DIV/0!</v>
      </c>
      <c r="DY24" s="292" t="e">
        <v>#DIV/0!</v>
      </c>
      <c r="DZ24" s="292" t="e">
        <v>#DIV/0!</v>
      </c>
      <c r="EA24" s="292" t="e">
        <v>#DIV/0!</v>
      </c>
      <c r="EB24" s="292" t="e">
        <v>#DIV/0!</v>
      </c>
      <c r="EC24" s="292" t="e">
        <v>#DIV/0!</v>
      </c>
      <c r="ED24" s="292" t="e">
        <v>#DIV/0!</v>
      </c>
      <c r="EE24" s="292" t="e">
        <v>#DIV/0!</v>
      </c>
      <c r="EF24" s="292" t="e">
        <v>#DIV/0!</v>
      </c>
      <c r="EG24" s="292" t="e">
        <v>#DIV/0!</v>
      </c>
      <c r="EH24" s="292" t="e">
        <v>#DIV/0!</v>
      </c>
      <c r="EI24" s="292" t="e">
        <v>#DIV/0!</v>
      </c>
      <c r="EJ24" s="292" t="e">
        <v>#DIV/0!</v>
      </c>
      <c r="EK24" s="292" t="e">
        <v>#DIV/0!</v>
      </c>
      <c r="EL24" s="292" t="e">
        <v>#DIV/0!</v>
      </c>
      <c r="EM24" s="292" t="e">
        <v>#DIV/0!</v>
      </c>
      <c r="EN24" s="292" t="e">
        <v>#DIV/0!</v>
      </c>
      <c r="EO24" s="292" t="e">
        <v>#DIV/0!</v>
      </c>
      <c r="EP24" s="292" t="e">
        <v>#DIV/0!</v>
      </c>
      <c r="EQ24" s="292" t="e">
        <v>#DIV/0!</v>
      </c>
      <c r="ER24" s="292" t="e">
        <v>#DIV/0!</v>
      </c>
      <c r="ES24" s="292" t="e">
        <v>#DIV/0!</v>
      </c>
      <c r="ET24" s="292" t="e">
        <v>#DIV/0!</v>
      </c>
      <c r="EU24" s="292" t="e">
        <v>#DIV/0!</v>
      </c>
      <c r="EV24" s="292" t="e">
        <v>#DIV/0!</v>
      </c>
      <c r="EW24" s="292" t="e">
        <v>#DIV/0!</v>
      </c>
      <c r="EX24" s="292" t="e">
        <v>#DIV/0!</v>
      </c>
      <c r="EY24" s="292" t="e">
        <v>#DIV/0!</v>
      </c>
      <c r="EZ24" s="292" t="e">
        <v>#DIV/0!</v>
      </c>
      <c r="FA24" s="292" t="e">
        <v>#DIV/0!</v>
      </c>
      <c r="FB24" s="292" t="e">
        <v>#DIV/0!</v>
      </c>
      <c r="FC24" s="292" t="e">
        <v>#DIV/0!</v>
      </c>
      <c r="FD24" s="292" t="e">
        <v>#DIV/0!</v>
      </c>
      <c r="FE24" s="292" t="e">
        <v>#DIV/0!</v>
      </c>
      <c r="FF24" s="292" t="e">
        <v>#DIV/0!</v>
      </c>
      <c r="FG24" s="292" t="e">
        <v>#DIV/0!</v>
      </c>
      <c r="FH24" s="292" t="e">
        <v>#DIV/0!</v>
      </c>
      <c r="FI24" s="292" t="e">
        <v>#DIV/0!</v>
      </c>
      <c r="FJ24" s="292" t="e">
        <v>#DIV/0!</v>
      </c>
      <c r="FK24" s="292" t="e">
        <v>#DIV/0!</v>
      </c>
      <c r="FL24" s="292" t="e">
        <v>#DIV/0!</v>
      </c>
      <c r="FM24" s="292" t="e">
        <v>#DIV/0!</v>
      </c>
      <c r="FN24" s="292" t="e">
        <v>#DIV/0!</v>
      </c>
      <c r="FO24" s="292" t="e">
        <v>#DIV/0!</v>
      </c>
      <c r="FP24" s="292" t="e">
        <v>#DIV/0!</v>
      </c>
      <c r="FQ24" s="292" t="e">
        <v>#DIV/0!</v>
      </c>
      <c r="FR24" s="292" t="e">
        <v>#DIV/0!</v>
      </c>
      <c r="FS24" s="292" t="e">
        <v>#DIV/0!</v>
      </c>
      <c r="FT24" s="292" t="e">
        <v>#DIV/0!</v>
      </c>
      <c r="FU24" s="292" t="e">
        <v>#DIV/0!</v>
      </c>
      <c r="FV24" s="292" t="e">
        <v>#DIV/0!</v>
      </c>
      <c r="FW24" s="292" t="e">
        <v>#DIV/0!</v>
      </c>
      <c r="FX24" s="292" t="e">
        <v>#DIV/0!</v>
      </c>
      <c r="FY24" s="292" t="e">
        <v>#DIV/0!</v>
      </c>
      <c r="FZ24" s="292" t="e">
        <v>#DIV/0!</v>
      </c>
      <c r="GA24" s="292" t="e">
        <v>#DIV/0!</v>
      </c>
      <c r="GB24" s="292" t="e">
        <v>#DIV/0!</v>
      </c>
      <c r="GC24" s="292" t="e">
        <v>#DIV/0!</v>
      </c>
      <c r="GD24" s="292" t="e">
        <v>#DIV/0!</v>
      </c>
      <c r="GE24" s="292" t="e">
        <v>#DIV/0!</v>
      </c>
      <c r="GF24" s="292" t="e">
        <v>#DIV/0!</v>
      </c>
      <c r="GG24" s="292" t="e">
        <v>#DIV/0!</v>
      </c>
      <c r="GH24" s="292" t="e">
        <v>#DIV/0!</v>
      </c>
      <c r="GI24" s="292" t="e">
        <v>#DIV/0!</v>
      </c>
      <c r="GJ24" s="292" t="e">
        <v>#DIV/0!</v>
      </c>
      <c r="GK24" s="292" t="e">
        <v>#DIV/0!</v>
      </c>
      <c r="GL24" s="292" t="e">
        <v>#DIV/0!</v>
      </c>
      <c r="GM24" s="292" t="e">
        <v>#DIV/0!</v>
      </c>
      <c r="GN24" s="292" t="e">
        <v>#DIV/0!</v>
      </c>
      <c r="GO24" s="292" t="e">
        <v>#DIV/0!</v>
      </c>
      <c r="GP24" s="292" t="e">
        <v>#DIV/0!</v>
      </c>
      <c r="GQ24" s="292" t="e">
        <v>#DIV/0!</v>
      </c>
      <c r="GR24" s="292" t="e">
        <v>#DIV/0!</v>
      </c>
      <c r="GS24" s="292" t="e">
        <v>#DIV/0!</v>
      </c>
      <c r="GT24" s="292" t="e">
        <v>#DIV/0!</v>
      </c>
      <c r="GU24" s="292" t="e">
        <v>#DIV/0!</v>
      </c>
      <c r="GV24" s="292" t="e">
        <v>#DIV/0!</v>
      </c>
      <c r="GW24" s="292" t="e">
        <v>#DIV/0!</v>
      </c>
      <c r="GX24" s="292" t="e">
        <v>#DIV/0!</v>
      </c>
      <c r="GY24" s="292" t="e">
        <v>#DIV/0!</v>
      </c>
      <c r="GZ24" s="292" t="e">
        <v>#DIV/0!</v>
      </c>
      <c r="HA24" s="292" t="e">
        <v>#DIV/0!</v>
      </c>
      <c r="HB24" s="292" t="e">
        <v>#DIV/0!</v>
      </c>
      <c r="HC24" s="292" t="e">
        <v>#DIV/0!</v>
      </c>
      <c r="HD24" s="292" t="e">
        <v>#DIV/0!</v>
      </c>
      <c r="HE24" s="292" t="e">
        <v>#DIV/0!</v>
      </c>
      <c r="HF24" s="292" t="e">
        <v>#DIV/0!</v>
      </c>
      <c r="HG24" s="292" t="e">
        <v>#DIV/0!</v>
      </c>
      <c r="HH24" s="292" t="e">
        <v>#DIV/0!</v>
      </c>
      <c r="HI24" s="292" t="e">
        <v>#DIV/0!</v>
      </c>
      <c r="HJ24" s="292" t="e">
        <v>#DIV/0!</v>
      </c>
      <c r="HK24" s="292" t="e">
        <v>#DIV/0!</v>
      </c>
      <c r="HL24" s="292" t="e">
        <v>#DIV/0!</v>
      </c>
      <c r="HM24" s="292" t="e">
        <v>#DIV/0!</v>
      </c>
      <c r="HN24" s="292" t="e">
        <v>#DIV/0!</v>
      </c>
      <c r="HO24" s="292" t="e">
        <v>#DIV/0!</v>
      </c>
      <c r="HP24" s="292" t="e">
        <v>#DIV/0!</v>
      </c>
      <c r="HQ24" s="292" t="e">
        <v>#DIV/0!</v>
      </c>
      <c r="HR24" s="292" t="e">
        <v>#DIV/0!</v>
      </c>
      <c r="HS24" s="292" t="e">
        <v>#DIV/0!</v>
      </c>
      <c r="HT24" s="292" t="e">
        <v>#DIV/0!</v>
      </c>
      <c r="HU24" s="292" t="e">
        <v>#DIV/0!</v>
      </c>
      <c r="HV24" s="292" t="e">
        <v>#DIV/0!</v>
      </c>
      <c r="HW24" s="292" t="e">
        <v>#DIV/0!</v>
      </c>
      <c r="HX24" s="292" t="e">
        <v>#DIV/0!</v>
      </c>
      <c r="HY24" s="292" t="e">
        <v>#DIV/0!</v>
      </c>
      <c r="HZ24" s="292" t="e">
        <v>#DIV/0!</v>
      </c>
      <c r="IA24" s="292" t="e">
        <v>#DIV/0!</v>
      </c>
      <c r="IB24" s="292" t="e">
        <v>#DIV/0!</v>
      </c>
      <c r="IC24" s="292" t="e">
        <v>#DIV/0!</v>
      </c>
      <c r="ID24" s="292" t="e">
        <v>#DIV/0!</v>
      </c>
      <c r="IE24" s="292" t="e">
        <v>#DIV/0!</v>
      </c>
      <c r="IF24" s="292" t="e">
        <v>#DIV/0!</v>
      </c>
      <c r="IG24" s="292" t="e">
        <v>#DIV/0!</v>
      </c>
      <c r="IH24" s="292" t="e">
        <v>#DIV/0!</v>
      </c>
      <c r="II24" s="292" t="e">
        <v>#DIV/0!</v>
      </c>
      <c r="IJ24" s="292" t="e">
        <v>#DIV/0!</v>
      </c>
      <c r="IK24" s="292" t="e">
        <v>#DIV/0!</v>
      </c>
      <c r="IL24" s="292" t="e">
        <v>#DIV/0!</v>
      </c>
      <c r="IM24" s="292" t="e">
        <v>#DIV/0!</v>
      </c>
      <c r="IN24" s="292" t="e">
        <v>#DIV/0!</v>
      </c>
      <c r="IO24" s="292" t="e">
        <v>#DIV/0!</v>
      </c>
      <c r="IP24" s="292" t="e">
        <v>#DIV/0!</v>
      </c>
      <c r="IQ24" s="292" t="e">
        <v>#DIV/0!</v>
      </c>
      <c r="IR24" s="292" t="e">
        <v>#DIV/0!</v>
      </c>
      <c r="IS24" s="292" t="e">
        <v>#DIV/0!</v>
      </c>
      <c r="IT24" s="292" t="e">
        <v>#DIV/0!</v>
      </c>
      <c r="IU24" s="292" t="e">
        <v>#DIV/0!</v>
      </c>
      <c r="IV24" s="305">
        <v>0</v>
      </c>
    </row>
    <row r="25" spans="1:256" ht="12.75" customHeight="1">
      <c r="A25" s="307"/>
      <c r="B25" s="307"/>
      <c r="C25" s="307"/>
      <c r="D25" s="307"/>
      <c r="E25" s="307"/>
      <c r="F25" s="307"/>
      <c r="G25" s="307"/>
      <c r="H25" s="307"/>
      <c r="I25" s="307"/>
      <c r="J25" s="307"/>
      <c r="K25" s="307"/>
      <c r="L25" s="307"/>
      <c r="M25" s="307"/>
      <c r="N25" s="307"/>
      <c r="O25" s="307"/>
      <c r="P25" s="307"/>
      <c r="Q25" s="307"/>
      <c r="R25" s="307"/>
      <c r="S25" s="307"/>
      <c r="T25" s="307"/>
      <c r="U25" s="307"/>
      <c r="V25" s="307"/>
    </row>
    <row r="34" spans="1:256" ht="27.75" customHeight="1" thickBot="1"/>
    <row r="35" spans="1:256" ht="31.5" customHeight="1" thickBot="1">
      <c r="B35" s="309" t="s">
        <v>157</v>
      </c>
      <c r="W35" s="233" t="s">
        <v>158</v>
      </c>
    </row>
    <row r="36" spans="1:256" ht="31.5" customHeight="1" thickBot="1">
      <c r="A36" s="228" t="s">
        <v>104</v>
      </c>
      <c r="B36" s="229" t="s">
        <v>105</v>
      </c>
      <c r="C36" s="310" t="s">
        <v>159</v>
      </c>
      <c r="D36" s="311" t="s">
        <v>107</v>
      </c>
      <c r="E36" s="232" t="s">
        <v>108</v>
      </c>
      <c r="F36" s="233" t="s">
        <v>109</v>
      </c>
      <c r="G36" s="233" t="s">
        <v>110</v>
      </c>
      <c r="H36" s="233" t="s">
        <v>111</v>
      </c>
      <c r="I36" s="233" t="s">
        <v>112</v>
      </c>
      <c r="J36" s="233" t="s">
        <v>113</v>
      </c>
      <c r="K36" s="233" t="s">
        <v>114</v>
      </c>
      <c r="L36" s="233" t="s">
        <v>115</v>
      </c>
      <c r="M36" s="233" t="s">
        <v>116</v>
      </c>
      <c r="N36" s="233" t="s">
        <v>117</v>
      </c>
      <c r="O36" s="233" t="s">
        <v>118</v>
      </c>
      <c r="P36" s="233" t="s">
        <v>119</v>
      </c>
      <c r="Q36" s="233" t="s">
        <v>120</v>
      </c>
      <c r="R36" s="233" t="s">
        <v>121</v>
      </c>
      <c r="S36" s="233" t="s">
        <v>122</v>
      </c>
      <c r="T36" s="233" t="s">
        <v>123</v>
      </c>
      <c r="U36" s="235" t="s">
        <v>124</v>
      </c>
      <c r="V36" s="236" t="s">
        <v>125</v>
      </c>
      <c r="W36" s="245" t="s">
        <v>160</v>
      </c>
    </row>
    <row r="37" spans="1:256" ht="32.25" customHeight="1" thickBot="1">
      <c r="A37" s="240"/>
      <c r="B37" s="241"/>
      <c r="C37" s="312"/>
      <c r="D37" s="242"/>
      <c r="E37" s="244" t="s">
        <v>127</v>
      </c>
      <c r="F37" s="245" t="s">
        <v>128</v>
      </c>
      <c r="G37" s="245" t="s">
        <v>129</v>
      </c>
      <c r="H37" s="245" t="s">
        <v>130</v>
      </c>
      <c r="I37" s="245" t="s">
        <v>131</v>
      </c>
      <c r="J37" s="245" t="s">
        <v>132</v>
      </c>
      <c r="K37" s="313" t="s">
        <v>133</v>
      </c>
      <c r="L37" s="245" t="s">
        <v>134</v>
      </c>
      <c r="M37" s="245" t="s">
        <v>135</v>
      </c>
      <c r="N37" s="245" t="s">
        <v>136</v>
      </c>
      <c r="O37" s="245" t="s">
        <v>137</v>
      </c>
      <c r="P37" s="245" t="s">
        <v>138</v>
      </c>
      <c r="Q37" s="245" t="s">
        <v>139</v>
      </c>
      <c r="R37" s="245" t="s">
        <v>140</v>
      </c>
      <c r="S37" s="245" t="s">
        <v>141</v>
      </c>
      <c r="T37" s="245" t="s">
        <v>142</v>
      </c>
      <c r="U37" s="247" t="s">
        <v>143</v>
      </c>
      <c r="V37" s="248" t="s">
        <v>144</v>
      </c>
      <c r="W37" s="270">
        <v>0</v>
      </c>
      <c r="X37" s="270">
        <v>0</v>
      </c>
      <c r="Y37" s="270">
        <v>0</v>
      </c>
      <c r="Z37" s="270">
        <v>0</v>
      </c>
      <c r="AA37" s="270">
        <v>0</v>
      </c>
      <c r="AB37" s="270">
        <v>0</v>
      </c>
      <c r="AC37" s="270">
        <v>0</v>
      </c>
      <c r="AD37" s="270">
        <v>0</v>
      </c>
      <c r="AE37" s="270">
        <v>0</v>
      </c>
      <c r="AF37" s="270">
        <v>0</v>
      </c>
      <c r="AG37" s="270">
        <v>0</v>
      </c>
      <c r="AH37" s="270">
        <v>0</v>
      </c>
      <c r="AI37" s="270">
        <v>0</v>
      </c>
      <c r="AJ37" s="270">
        <v>0</v>
      </c>
      <c r="AK37" s="270">
        <v>0</v>
      </c>
      <c r="AL37" s="270">
        <v>0</v>
      </c>
      <c r="AM37" s="270">
        <v>0</v>
      </c>
      <c r="AN37" s="270">
        <v>0</v>
      </c>
      <c r="AO37" s="270">
        <v>0</v>
      </c>
      <c r="AP37" s="270">
        <v>0</v>
      </c>
      <c r="AQ37" s="270">
        <v>0</v>
      </c>
      <c r="AR37" s="270">
        <v>0</v>
      </c>
      <c r="AS37" s="270">
        <v>0</v>
      </c>
      <c r="AT37" s="270">
        <v>0</v>
      </c>
      <c r="AU37" s="270">
        <v>0</v>
      </c>
      <c r="AV37" s="270">
        <v>0</v>
      </c>
      <c r="AW37" s="270">
        <v>0</v>
      </c>
      <c r="AX37" s="270">
        <v>0</v>
      </c>
      <c r="AY37" s="270">
        <v>0</v>
      </c>
      <c r="AZ37" s="270">
        <v>0</v>
      </c>
      <c r="BA37" s="270">
        <v>0</v>
      </c>
      <c r="BB37" s="270">
        <v>0</v>
      </c>
      <c r="BC37" s="270">
        <v>0</v>
      </c>
      <c r="BD37" s="270">
        <v>0</v>
      </c>
      <c r="BE37" s="270">
        <v>0</v>
      </c>
      <c r="BF37" s="270">
        <v>0</v>
      </c>
      <c r="BG37" s="270">
        <v>0</v>
      </c>
      <c r="BH37" s="270">
        <v>0</v>
      </c>
      <c r="BI37" s="270">
        <v>0</v>
      </c>
      <c r="BJ37" s="270">
        <v>0</v>
      </c>
      <c r="BK37" s="270">
        <v>0</v>
      </c>
      <c r="BL37" s="270">
        <v>0</v>
      </c>
      <c r="BM37" s="270">
        <v>0</v>
      </c>
      <c r="BN37" s="270">
        <v>0</v>
      </c>
      <c r="BO37" s="270">
        <v>0</v>
      </c>
      <c r="BP37" s="270">
        <v>0</v>
      </c>
      <c r="BQ37" s="270">
        <v>0</v>
      </c>
      <c r="BR37" s="270">
        <v>0</v>
      </c>
      <c r="BS37" s="270">
        <v>0</v>
      </c>
      <c r="BT37" s="270">
        <v>0</v>
      </c>
      <c r="BU37" s="270">
        <v>0</v>
      </c>
      <c r="BV37" s="270">
        <v>0</v>
      </c>
      <c r="BW37" s="270">
        <v>0</v>
      </c>
      <c r="BX37" s="270">
        <v>0</v>
      </c>
      <c r="BY37" s="270">
        <v>0</v>
      </c>
      <c r="BZ37" s="270">
        <v>0</v>
      </c>
      <c r="CA37" s="270">
        <v>0</v>
      </c>
      <c r="CB37" s="270">
        <v>0</v>
      </c>
      <c r="CC37" s="270">
        <v>0</v>
      </c>
      <c r="CD37" s="270">
        <v>0</v>
      </c>
      <c r="CE37" s="270">
        <v>0</v>
      </c>
      <c r="CF37" s="270">
        <v>0</v>
      </c>
      <c r="CG37" s="270">
        <v>0</v>
      </c>
      <c r="CH37" s="270">
        <v>0</v>
      </c>
      <c r="CI37" s="270">
        <v>0</v>
      </c>
      <c r="CJ37" s="270">
        <v>0</v>
      </c>
      <c r="CK37" s="270">
        <v>0</v>
      </c>
      <c r="CL37" s="270">
        <v>0</v>
      </c>
      <c r="CM37" s="270">
        <v>0</v>
      </c>
      <c r="CN37" s="270">
        <v>0</v>
      </c>
      <c r="CO37" s="270">
        <v>0</v>
      </c>
      <c r="CP37" s="270">
        <v>0</v>
      </c>
      <c r="CQ37" s="270">
        <v>0</v>
      </c>
      <c r="CR37" s="270">
        <v>0</v>
      </c>
      <c r="CS37" s="270">
        <v>0</v>
      </c>
      <c r="CT37" s="270">
        <v>0</v>
      </c>
      <c r="CU37" s="270">
        <v>0</v>
      </c>
      <c r="CV37" s="270">
        <v>0</v>
      </c>
      <c r="CW37" s="270">
        <v>0</v>
      </c>
      <c r="CX37" s="270">
        <v>0</v>
      </c>
      <c r="CY37" s="270">
        <v>0</v>
      </c>
      <c r="CZ37" s="270">
        <v>0</v>
      </c>
      <c r="DA37" s="270">
        <v>0</v>
      </c>
      <c r="DB37" s="270">
        <v>0</v>
      </c>
      <c r="DC37" s="270">
        <v>0</v>
      </c>
      <c r="DD37" s="270">
        <v>0</v>
      </c>
      <c r="DE37" s="270">
        <v>0</v>
      </c>
      <c r="DF37" s="270">
        <v>0</v>
      </c>
      <c r="DG37" s="270">
        <v>0</v>
      </c>
      <c r="DH37" s="270">
        <v>0</v>
      </c>
      <c r="DI37" s="270">
        <v>0</v>
      </c>
      <c r="DJ37" s="270">
        <v>0</v>
      </c>
      <c r="DK37" s="270">
        <v>0</v>
      </c>
      <c r="DL37" s="270">
        <v>0</v>
      </c>
      <c r="DM37" s="270">
        <v>0</v>
      </c>
      <c r="DN37" s="270">
        <v>0</v>
      </c>
      <c r="DO37" s="270">
        <v>0</v>
      </c>
      <c r="DP37" s="270">
        <v>0</v>
      </c>
      <c r="DQ37" s="270">
        <v>0</v>
      </c>
      <c r="DR37" s="270">
        <v>0</v>
      </c>
      <c r="DS37" s="270">
        <v>0</v>
      </c>
      <c r="DT37" s="270">
        <v>0</v>
      </c>
      <c r="DU37" s="270">
        <v>0</v>
      </c>
      <c r="DV37" s="270">
        <v>0</v>
      </c>
      <c r="DW37" s="270">
        <v>0</v>
      </c>
      <c r="DX37" s="270">
        <v>0</v>
      </c>
      <c r="DY37" s="270">
        <v>0</v>
      </c>
      <c r="DZ37" s="270">
        <v>0</v>
      </c>
      <c r="EA37" s="270">
        <v>0</v>
      </c>
      <c r="EB37" s="270">
        <v>0</v>
      </c>
      <c r="EC37" s="270">
        <v>0</v>
      </c>
      <c r="ED37" s="270">
        <v>0</v>
      </c>
      <c r="EE37" s="270">
        <v>0</v>
      </c>
      <c r="EF37" s="270">
        <v>0</v>
      </c>
      <c r="EG37" s="270">
        <v>0</v>
      </c>
      <c r="EH37" s="270">
        <v>0</v>
      </c>
      <c r="EI37" s="270">
        <v>0</v>
      </c>
      <c r="EJ37" s="270">
        <v>0</v>
      </c>
      <c r="EK37" s="270">
        <v>0</v>
      </c>
      <c r="EL37" s="270">
        <v>0</v>
      </c>
      <c r="EM37" s="270">
        <v>0</v>
      </c>
      <c r="EN37" s="270">
        <v>0</v>
      </c>
      <c r="EO37" s="270">
        <v>0</v>
      </c>
      <c r="EP37" s="270">
        <v>0</v>
      </c>
      <c r="EQ37" s="270">
        <v>0</v>
      </c>
      <c r="ER37" s="270">
        <v>0</v>
      </c>
      <c r="ES37" s="270">
        <v>0</v>
      </c>
      <c r="ET37" s="270">
        <v>0</v>
      </c>
      <c r="EU37" s="270">
        <v>0</v>
      </c>
      <c r="EV37" s="270">
        <v>0</v>
      </c>
      <c r="EW37" s="270">
        <v>0</v>
      </c>
      <c r="EX37" s="270">
        <v>0</v>
      </c>
      <c r="EY37" s="270">
        <v>0</v>
      </c>
      <c r="EZ37" s="270">
        <v>0</v>
      </c>
      <c r="FA37" s="270">
        <v>0</v>
      </c>
      <c r="FB37" s="270">
        <v>0</v>
      </c>
      <c r="FC37" s="270">
        <v>0</v>
      </c>
      <c r="FD37" s="270">
        <v>0</v>
      </c>
      <c r="FE37" s="270">
        <v>0</v>
      </c>
      <c r="FF37" s="270">
        <v>0</v>
      </c>
      <c r="FG37" s="270">
        <v>0</v>
      </c>
      <c r="FH37" s="270">
        <v>0</v>
      </c>
      <c r="FI37" s="270">
        <v>0</v>
      </c>
      <c r="FJ37" s="270">
        <v>0</v>
      </c>
      <c r="FK37" s="270">
        <v>0</v>
      </c>
      <c r="FL37" s="270">
        <v>0</v>
      </c>
      <c r="FM37" s="270">
        <v>0</v>
      </c>
      <c r="FN37" s="270">
        <v>0</v>
      </c>
      <c r="FO37" s="270">
        <v>0</v>
      </c>
      <c r="FP37" s="270">
        <v>0</v>
      </c>
      <c r="FQ37" s="270">
        <v>0</v>
      </c>
      <c r="FR37" s="270">
        <v>0</v>
      </c>
      <c r="FS37" s="270">
        <v>0</v>
      </c>
      <c r="FT37" s="270">
        <v>0</v>
      </c>
      <c r="FU37" s="270">
        <v>0</v>
      </c>
      <c r="FV37" s="270">
        <v>0</v>
      </c>
      <c r="FW37" s="270">
        <v>0</v>
      </c>
      <c r="FX37" s="270">
        <v>0</v>
      </c>
      <c r="FY37" s="270">
        <v>0</v>
      </c>
      <c r="FZ37" s="270">
        <v>0</v>
      </c>
      <c r="GA37" s="270">
        <v>0</v>
      </c>
      <c r="GB37" s="270">
        <v>0</v>
      </c>
      <c r="GC37" s="270">
        <v>0</v>
      </c>
      <c r="GD37" s="270">
        <v>0</v>
      </c>
      <c r="GE37" s="270">
        <v>0</v>
      </c>
      <c r="GF37" s="270">
        <v>0</v>
      </c>
      <c r="GG37" s="270">
        <v>0</v>
      </c>
      <c r="GH37" s="270">
        <v>0</v>
      </c>
      <c r="GI37" s="270">
        <v>0</v>
      </c>
      <c r="GJ37" s="270">
        <v>0</v>
      </c>
      <c r="GK37" s="270">
        <v>0</v>
      </c>
      <c r="GL37" s="270">
        <v>0</v>
      </c>
      <c r="GM37" s="270">
        <v>0</v>
      </c>
      <c r="GN37" s="270">
        <v>0</v>
      </c>
      <c r="GO37" s="270">
        <v>0</v>
      </c>
      <c r="GP37" s="270">
        <v>0</v>
      </c>
      <c r="GQ37" s="270">
        <v>0</v>
      </c>
      <c r="GR37" s="270">
        <v>0</v>
      </c>
      <c r="GS37" s="270">
        <v>0</v>
      </c>
      <c r="GT37" s="270">
        <v>0</v>
      </c>
      <c r="GU37" s="270">
        <v>0</v>
      </c>
      <c r="GV37" s="270">
        <v>0</v>
      </c>
      <c r="GW37" s="270">
        <v>0</v>
      </c>
      <c r="GX37" s="270">
        <v>0</v>
      </c>
      <c r="GY37" s="270">
        <v>0</v>
      </c>
      <c r="GZ37" s="270">
        <v>0</v>
      </c>
      <c r="HA37" s="270">
        <v>0</v>
      </c>
      <c r="HB37" s="270">
        <v>0</v>
      </c>
      <c r="HC37" s="270">
        <v>0</v>
      </c>
      <c r="HD37" s="270">
        <v>0</v>
      </c>
      <c r="HE37" s="270">
        <v>0</v>
      </c>
      <c r="HF37" s="270">
        <v>0</v>
      </c>
      <c r="HG37" s="270">
        <v>0</v>
      </c>
      <c r="HH37" s="270">
        <v>0</v>
      </c>
      <c r="HI37" s="270">
        <v>0</v>
      </c>
      <c r="HJ37" s="270">
        <v>0</v>
      </c>
      <c r="HK37" s="270">
        <v>0</v>
      </c>
      <c r="HL37" s="270">
        <v>0</v>
      </c>
      <c r="HM37" s="270">
        <v>0</v>
      </c>
      <c r="HN37" s="270">
        <v>0</v>
      </c>
      <c r="HO37" s="270">
        <v>0</v>
      </c>
      <c r="HP37" s="270">
        <v>0</v>
      </c>
      <c r="HQ37" s="270">
        <v>0</v>
      </c>
      <c r="HR37" s="270">
        <v>0</v>
      </c>
      <c r="HS37" s="270">
        <v>0</v>
      </c>
      <c r="HT37" s="270">
        <v>0</v>
      </c>
      <c r="HU37" s="270">
        <v>0</v>
      </c>
      <c r="HV37" s="270">
        <v>0</v>
      </c>
      <c r="HW37" s="270">
        <v>0</v>
      </c>
      <c r="HX37" s="270">
        <v>0</v>
      </c>
      <c r="HY37" s="270">
        <v>0</v>
      </c>
      <c r="HZ37" s="270">
        <v>0</v>
      </c>
      <c r="IA37" s="270">
        <v>0</v>
      </c>
      <c r="IB37" s="270">
        <v>0</v>
      </c>
      <c r="IC37" s="270">
        <v>0</v>
      </c>
      <c r="ID37" s="270">
        <v>0</v>
      </c>
      <c r="IE37" s="270">
        <v>0</v>
      </c>
      <c r="IF37" s="270">
        <v>0</v>
      </c>
      <c r="IG37" s="270">
        <v>0</v>
      </c>
      <c r="IH37" s="270">
        <v>0</v>
      </c>
      <c r="II37" s="270">
        <v>0</v>
      </c>
      <c r="IJ37" s="270">
        <v>0</v>
      </c>
      <c r="IK37" s="270">
        <v>0</v>
      </c>
      <c r="IL37" s="270">
        <v>0</v>
      </c>
      <c r="IM37" s="270">
        <v>0</v>
      </c>
      <c r="IN37" s="270">
        <v>0</v>
      </c>
      <c r="IO37" s="270">
        <v>0</v>
      </c>
      <c r="IP37" s="270">
        <v>0</v>
      </c>
      <c r="IQ37" s="270">
        <v>0</v>
      </c>
      <c r="IR37" s="270">
        <v>0</v>
      </c>
      <c r="IS37" s="270">
        <v>0</v>
      </c>
      <c r="IT37" s="270">
        <v>0</v>
      </c>
      <c r="IU37" s="270">
        <v>0</v>
      </c>
      <c r="IV37" s="270">
        <v>0</v>
      </c>
    </row>
    <row r="38" spans="1:256" ht="21.75" customHeight="1">
      <c r="A38" s="314" t="s">
        <v>161</v>
      </c>
      <c r="B38" s="315"/>
      <c r="C38" s="316">
        <v>217074</v>
      </c>
      <c r="D38" s="270">
        <v>370</v>
      </c>
      <c r="E38" s="270">
        <v>4</v>
      </c>
      <c r="F38" s="317">
        <v>50</v>
      </c>
      <c r="G38" s="270">
        <v>0</v>
      </c>
      <c r="H38" s="318">
        <v>4</v>
      </c>
      <c r="I38" s="318">
        <v>0</v>
      </c>
      <c r="J38" s="318">
        <v>5</v>
      </c>
      <c r="K38" s="318">
        <v>175</v>
      </c>
      <c r="L38" s="318">
        <v>21</v>
      </c>
      <c r="M38" s="318">
        <v>12</v>
      </c>
      <c r="N38" s="270">
        <v>1</v>
      </c>
      <c r="O38" s="318">
        <v>1</v>
      </c>
      <c r="P38" s="318">
        <v>5</v>
      </c>
      <c r="Q38" s="318">
        <v>0</v>
      </c>
      <c r="R38" s="318">
        <v>2</v>
      </c>
      <c r="S38" s="270">
        <v>0</v>
      </c>
      <c r="T38" s="270">
        <v>38</v>
      </c>
      <c r="U38" s="318">
        <v>52</v>
      </c>
      <c r="V38" s="318">
        <v>2</v>
      </c>
      <c r="W38" s="319"/>
    </row>
    <row r="39" spans="1:256" ht="39.75" customHeight="1">
      <c r="A39" s="319"/>
      <c r="B39" s="319"/>
      <c r="C39" s="320" t="s">
        <v>162</v>
      </c>
      <c r="D39" s="319"/>
      <c r="E39" s="319"/>
      <c r="F39" s="319"/>
      <c r="G39" s="319"/>
      <c r="H39" s="319"/>
      <c r="I39" s="319"/>
      <c r="J39" s="319"/>
      <c r="K39" s="319"/>
      <c r="L39" s="319"/>
      <c r="M39" s="319"/>
      <c r="N39" s="319"/>
      <c r="O39" s="319"/>
      <c r="P39" s="319"/>
      <c r="Q39" s="319"/>
      <c r="R39" s="319"/>
      <c r="S39" s="319"/>
      <c r="T39" s="319"/>
      <c r="U39" s="319"/>
      <c r="V39" s="319"/>
      <c r="W39" s="321">
        <v>1</v>
      </c>
    </row>
    <row r="40" spans="1:256" ht="21.75" customHeight="1">
      <c r="A40" s="314" t="s">
        <v>161</v>
      </c>
      <c r="B40" s="322"/>
      <c r="C40" s="323"/>
      <c r="D40" s="324">
        <v>370</v>
      </c>
      <c r="E40" s="325">
        <v>4</v>
      </c>
      <c r="F40" s="324">
        <v>49</v>
      </c>
      <c r="G40" s="324"/>
      <c r="H40" s="325">
        <v>4</v>
      </c>
      <c r="I40" s="325"/>
      <c r="J40" s="324">
        <v>5</v>
      </c>
      <c r="K40" s="324">
        <v>176</v>
      </c>
      <c r="L40" s="324">
        <v>21</v>
      </c>
      <c r="M40" s="325">
        <v>12</v>
      </c>
      <c r="N40" s="324"/>
      <c r="O40" s="325">
        <v>1</v>
      </c>
      <c r="P40" s="325">
        <v>5</v>
      </c>
      <c r="Q40" s="325"/>
      <c r="R40" s="325">
        <v>2</v>
      </c>
      <c r="S40" s="325"/>
      <c r="T40" s="324">
        <v>39</v>
      </c>
      <c r="U40" s="324">
        <v>52</v>
      </c>
      <c r="V40" s="326">
        <v>2</v>
      </c>
      <c r="W40" s="321">
        <f t="shared" ref="E40:AO41" si="3">W37-W39</f>
        <v>-1</v>
      </c>
    </row>
    <row r="41" spans="1:256" ht="12.75" customHeight="1">
      <c r="A41" s="319"/>
      <c r="B41" s="327" t="s">
        <v>163</v>
      </c>
      <c r="C41" s="328"/>
      <c r="D41" s="321">
        <f>D38-D40</f>
        <v>0</v>
      </c>
      <c r="E41" s="321">
        <f t="shared" si="3"/>
        <v>0</v>
      </c>
      <c r="F41" s="329">
        <f t="shared" si="3"/>
        <v>1</v>
      </c>
      <c r="G41" s="321">
        <f t="shared" si="3"/>
        <v>0</v>
      </c>
      <c r="H41" s="321">
        <f t="shared" si="3"/>
        <v>0</v>
      </c>
      <c r="I41" s="321">
        <f t="shared" si="3"/>
        <v>0</v>
      </c>
      <c r="J41" s="329">
        <f t="shared" si="3"/>
        <v>0</v>
      </c>
      <c r="K41" s="329">
        <f t="shared" si="3"/>
        <v>-1</v>
      </c>
      <c r="L41" s="329">
        <f t="shared" si="3"/>
        <v>0</v>
      </c>
      <c r="M41" s="321">
        <f t="shared" si="3"/>
        <v>0</v>
      </c>
      <c r="N41" s="329">
        <f t="shared" si="3"/>
        <v>1</v>
      </c>
      <c r="O41" s="321">
        <f t="shared" si="3"/>
        <v>0</v>
      </c>
      <c r="P41" s="321">
        <f t="shared" si="3"/>
        <v>0</v>
      </c>
      <c r="Q41" s="321">
        <f t="shared" si="3"/>
        <v>0</v>
      </c>
      <c r="R41" s="321">
        <f t="shared" si="3"/>
        <v>0</v>
      </c>
      <c r="S41" s="321">
        <f t="shared" si="3"/>
        <v>0</v>
      </c>
      <c r="T41" s="329">
        <f t="shared" si="3"/>
        <v>-1</v>
      </c>
      <c r="U41" s="329">
        <f t="shared" si="3"/>
        <v>0</v>
      </c>
      <c r="V41" s="321">
        <f t="shared" si="3"/>
        <v>0</v>
      </c>
    </row>
  </sheetData>
  <sheetProtection selectLockedCells="1" selectUnlockedCells="1"/>
  <mergeCells count="20">
    <mergeCell ref="A38:B38"/>
    <mergeCell ref="A40:B40"/>
    <mergeCell ref="A23:C23"/>
    <mergeCell ref="A24:C24"/>
    <mergeCell ref="A36:A37"/>
    <mergeCell ref="B36:B37"/>
    <mergeCell ref="C36:C37"/>
    <mergeCell ref="D36:D37"/>
    <mergeCell ref="A18:B18"/>
    <mergeCell ref="A19:C19"/>
    <mergeCell ref="V19:IV19"/>
    <mergeCell ref="A20:C20"/>
    <mergeCell ref="A21:C21"/>
    <mergeCell ref="A22:C22"/>
    <mergeCell ref="A1:T1"/>
    <mergeCell ref="A3:T3"/>
    <mergeCell ref="A4:A5"/>
    <mergeCell ref="B4:B5"/>
    <mergeCell ref="C4:C5"/>
    <mergeCell ref="D4:D5"/>
  </mergeCells>
  <printOptions horizontalCentered="1"/>
  <pageMargins left="0.39370078740157483" right="0.19685039370078741" top="0.39370078740157483" bottom="0.39370078740157483" header="0.51181102362204722" footer="0.51181102362204722"/>
  <pageSetup paperSize="9" scale="75"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9"/>
  <sheetViews>
    <sheetView showGridLines="0" showZeros="0" zoomScale="85" zoomScaleNormal="85" zoomScaleSheetLayoutView="75" workbookViewId="0">
      <selection activeCell="A3" sqref="A3:T3"/>
    </sheetView>
  </sheetViews>
  <sheetFormatPr defaultColWidth="9.375" defaultRowHeight="12.75" customHeight="1"/>
  <cols>
    <col min="1" max="1" width="3.5" style="308" customWidth="1"/>
    <col min="2" max="2" width="17.75" style="308" customWidth="1"/>
    <col min="3" max="3" width="8.125" style="308" customWidth="1"/>
    <col min="4" max="4" width="7.25" style="308" customWidth="1"/>
    <col min="5" max="5" width="8.125" style="308" customWidth="1"/>
    <col min="6" max="7" width="6.125" style="308" customWidth="1"/>
    <col min="8" max="8" width="6.375" style="308" customWidth="1"/>
    <col min="9" max="9" width="4.75" style="308" customWidth="1"/>
    <col min="10" max="10" width="7.125" style="308" customWidth="1"/>
    <col min="11" max="11" width="8" style="308" customWidth="1"/>
    <col min="12" max="13" width="7.25" style="308" customWidth="1"/>
    <col min="14" max="14" width="5.625" style="308" customWidth="1"/>
    <col min="15" max="15" width="6.25" style="308" customWidth="1"/>
    <col min="16" max="16" width="6.375" style="308" customWidth="1"/>
    <col min="17" max="17" width="4.875" style="308" customWidth="1"/>
    <col min="18" max="18" width="7.75" style="308" customWidth="1"/>
    <col min="19" max="19" width="8.625" style="308" customWidth="1"/>
    <col min="20" max="20" width="7.5" style="308" customWidth="1"/>
    <col min="21" max="21" width="7" style="308" customWidth="1"/>
    <col min="22" max="22" width="6.375" style="308" customWidth="1"/>
    <col min="23" max="250" width="0" style="308" hidden="1" customWidth="1"/>
    <col min="251" max="251" width="4.125" style="308" customWidth="1"/>
    <col min="252" max="252" width="5.75" style="308" customWidth="1"/>
    <col min="253" max="253" width="6.375" style="308" customWidth="1"/>
    <col min="254" max="254" width="6.5" style="308" customWidth="1"/>
    <col min="255" max="255" width="5.625" style="308" customWidth="1"/>
    <col min="256" max="16384" width="9.375" style="308"/>
  </cols>
  <sheetData>
    <row r="1" spans="1:256" s="224" customFormat="1" ht="40.5" customHeight="1">
      <c r="A1" s="330" t="s">
        <v>102</v>
      </c>
      <c r="B1" s="330"/>
      <c r="C1" s="330"/>
      <c r="D1" s="330"/>
      <c r="E1" s="330"/>
      <c r="F1" s="330"/>
      <c r="G1" s="330"/>
      <c r="H1" s="330"/>
      <c r="I1" s="330"/>
      <c r="J1" s="330"/>
      <c r="K1" s="330"/>
      <c r="L1" s="330"/>
      <c r="M1" s="330"/>
      <c r="N1" s="330"/>
      <c r="O1" s="330"/>
      <c r="P1" s="330"/>
      <c r="Q1" s="330"/>
      <c r="R1" s="330"/>
      <c r="S1" s="330"/>
      <c r="T1" s="330"/>
    </row>
    <row r="2" spans="1:256" s="226" customFormat="1" ht="29.25" customHeight="1">
      <c r="B2" s="424" t="s">
        <v>181</v>
      </c>
      <c r="C2" s="425"/>
      <c r="D2" s="425"/>
      <c r="E2" s="425"/>
      <c r="F2" s="425"/>
      <c r="G2" s="425"/>
      <c r="H2" s="425"/>
      <c r="I2" s="425"/>
      <c r="J2" s="425"/>
      <c r="K2" s="425"/>
      <c r="L2" s="425"/>
      <c r="M2" s="425"/>
      <c r="N2" s="425"/>
      <c r="O2" s="425"/>
      <c r="P2" s="425"/>
      <c r="Q2" s="425"/>
      <c r="R2" s="425"/>
      <c r="S2" s="425"/>
      <c r="T2" s="425"/>
      <c r="V2" s="227"/>
    </row>
    <row r="3" spans="1:256" s="226" customFormat="1" ht="29.25" customHeight="1" thickBot="1">
      <c r="A3" s="225" t="s">
        <v>103</v>
      </c>
      <c r="B3" s="225"/>
      <c r="C3" s="225"/>
      <c r="D3" s="225"/>
      <c r="E3" s="225"/>
      <c r="F3" s="225"/>
      <c r="G3" s="225"/>
      <c r="H3" s="225"/>
      <c r="I3" s="225"/>
      <c r="J3" s="225"/>
      <c r="K3" s="225"/>
      <c r="L3" s="225"/>
      <c r="M3" s="225"/>
      <c r="N3" s="225"/>
      <c r="O3" s="225"/>
      <c r="P3" s="225"/>
      <c r="Q3" s="225"/>
      <c r="R3" s="225"/>
      <c r="S3" s="225"/>
      <c r="T3" s="225"/>
      <c r="V3" s="227"/>
    </row>
    <row r="4" spans="1:256" s="237" customFormat="1" ht="124.5" customHeight="1">
      <c r="A4" s="331" t="s">
        <v>104</v>
      </c>
      <c r="B4" s="332" t="s">
        <v>105</v>
      </c>
      <c r="C4" s="230" t="s">
        <v>106</v>
      </c>
      <c r="D4" s="333" t="s">
        <v>107</v>
      </c>
      <c r="E4" s="232" t="s">
        <v>108</v>
      </c>
      <c r="F4" s="233" t="s">
        <v>109</v>
      </c>
      <c r="G4" s="233" t="s">
        <v>110</v>
      </c>
      <c r="H4" s="233" t="s">
        <v>111</v>
      </c>
      <c r="I4" s="233" t="s">
        <v>112</v>
      </c>
      <c r="J4" s="233" t="s">
        <v>113</v>
      </c>
      <c r="K4" s="234" t="s">
        <v>114</v>
      </c>
      <c r="L4" s="233" t="s">
        <v>115</v>
      </c>
      <c r="M4" s="233" t="s">
        <v>116</v>
      </c>
      <c r="N4" s="233" t="s">
        <v>117</v>
      </c>
      <c r="O4" s="233" t="s">
        <v>118</v>
      </c>
      <c r="P4" s="233" t="s">
        <v>119</v>
      </c>
      <c r="Q4" s="233" t="s">
        <v>120</v>
      </c>
      <c r="R4" s="233" t="s">
        <v>121</v>
      </c>
      <c r="S4" s="233" t="s">
        <v>122</v>
      </c>
      <c r="T4" s="233" t="s">
        <v>123</v>
      </c>
      <c r="U4" s="235" t="s">
        <v>124</v>
      </c>
      <c r="V4" s="236" t="s">
        <v>125</v>
      </c>
      <c r="X4" s="238" t="s">
        <v>126</v>
      </c>
    </row>
    <row r="5" spans="1:256" s="237" customFormat="1" ht="25.15" customHeight="1" thickBot="1">
      <c r="A5" s="334"/>
      <c r="B5" s="335"/>
      <c r="C5" s="242"/>
      <c r="D5" s="336"/>
      <c r="E5" s="244" t="s">
        <v>127</v>
      </c>
      <c r="F5" s="245" t="s">
        <v>128</v>
      </c>
      <c r="G5" s="245" t="s">
        <v>129</v>
      </c>
      <c r="H5" s="245" t="s">
        <v>130</v>
      </c>
      <c r="I5" s="245" t="s">
        <v>131</v>
      </c>
      <c r="J5" s="245" t="s">
        <v>132</v>
      </c>
      <c r="K5" s="246" t="s">
        <v>133</v>
      </c>
      <c r="L5" s="245" t="s">
        <v>134</v>
      </c>
      <c r="M5" s="245" t="s">
        <v>135</v>
      </c>
      <c r="N5" s="245" t="s">
        <v>136</v>
      </c>
      <c r="O5" s="245" t="s">
        <v>137</v>
      </c>
      <c r="P5" s="245" t="s">
        <v>138</v>
      </c>
      <c r="Q5" s="245" t="s">
        <v>139</v>
      </c>
      <c r="R5" s="245" t="s">
        <v>140</v>
      </c>
      <c r="S5" s="245" t="s">
        <v>141</v>
      </c>
      <c r="T5" s="245" t="s">
        <v>142</v>
      </c>
      <c r="U5" s="247" t="s">
        <v>143</v>
      </c>
      <c r="V5" s="248" t="s">
        <v>144</v>
      </c>
      <c r="X5" s="249" t="s">
        <v>145</v>
      </c>
    </row>
    <row r="6" spans="1:256" s="239" customFormat="1" ht="25.15" customHeight="1">
      <c r="A6" s="250">
        <v>1</v>
      </c>
      <c r="B6" s="251" t="s">
        <v>73</v>
      </c>
      <c r="C6" s="252">
        <v>33939</v>
      </c>
      <c r="D6" s="337">
        <f>'[3]2 мес-19'!D5*100000/'[3]2 мес-19'!C5</f>
        <v>167.94837797224432</v>
      </c>
      <c r="E6" s="337">
        <f>'[3]2 мес-19'!E5*100000/'[3]2 мес-19'!$C5*6.186</f>
        <v>36.453637408291343</v>
      </c>
      <c r="F6" s="337">
        <f>'[3]2 мес-19'!F5*100000/'[3]2 мес-19'!$C5*6.186</f>
        <v>182.26818704145674</v>
      </c>
      <c r="G6" s="337">
        <f>'[3]2 мес-19'!G5*100000/'[3]2 мес-19'!$C5*6.186</f>
        <v>0</v>
      </c>
      <c r="H6" s="337">
        <f>'[3]2 мес-19'!H5*100000/'[3]2 мес-19'!$C5*6.186</f>
        <v>0</v>
      </c>
      <c r="I6" s="337">
        <f>'[3]2 мес-19'!I5*100000/'[3]2 мес-19'!$C5*6.186</f>
        <v>0</v>
      </c>
      <c r="J6" s="337">
        <f>'[3]2 мес-19'!J5*100000/'[3]2 мес-19'!$C5*6.186</f>
        <v>0</v>
      </c>
      <c r="K6" s="337">
        <f>'[3]2 мес-19'!K5*100000/'[3]2 мес-19'!$C5*6.186</f>
        <v>546.80456112437025</v>
      </c>
      <c r="L6" s="337">
        <f>'[3]2 мес-19'!L5*100000/'[3]2 мес-19'!$C5*6.186</f>
        <v>72.907274816582685</v>
      </c>
      <c r="M6" s="337">
        <f>'[3]2 мес-19'!M5*100000/'[3]2 мес-19'!$C5*6.186</f>
        <v>36.453637408291343</v>
      </c>
      <c r="N6" s="337">
        <f>'[3]2 мес-19'!N5*100000/'[3]2 мес-19'!$C5*6.186</f>
        <v>0</v>
      </c>
      <c r="O6" s="337">
        <f>'[3]2 мес-19'!O5*100000/'[3]2 мес-19'!$C5*6.186</f>
        <v>18.226818704145671</v>
      </c>
      <c r="P6" s="337">
        <f>'[3]2 мес-19'!P5*100000/'[3]2 мес-19'!$C5*6.186</f>
        <v>0</v>
      </c>
      <c r="Q6" s="337">
        <f>'[3]2 мес-19'!Q5*100000/'[3]2 мес-19'!$C5*6.186</f>
        <v>0</v>
      </c>
      <c r="R6" s="337">
        <f>'[3]2 мес-19'!R5*100000/'[3]2 мес-19'!$C5*6.186</f>
        <v>36.453637408291343</v>
      </c>
      <c r="S6" s="337">
        <f>'[3]2 мес-19'!S5*100000/'[3]2 мес-19'!$C5*6.186</f>
        <v>0</v>
      </c>
      <c r="T6" s="337">
        <f>'[3]2 мес-19'!T5*100000/'[3]2 мес-19'!$C5*6.186</f>
        <v>54.680456112437014</v>
      </c>
      <c r="U6" s="337">
        <f>'[3]2 мес-19'!U5*100000/'[3]2 мес-19'!$C5*6.186</f>
        <v>54.680456112437014</v>
      </c>
      <c r="V6" s="337">
        <f>'[3]2 мес-19'!V5*100000/'[3]2 мес-19'!$C5*6.186</f>
        <v>0</v>
      </c>
    </row>
    <row r="7" spans="1:256" s="239" customFormat="1" ht="25.15" customHeight="1">
      <c r="A7" s="250">
        <v>2</v>
      </c>
      <c r="B7" s="251" t="s">
        <v>74</v>
      </c>
      <c r="C7" s="252">
        <v>8317</v>
      </c>
      <c r="D7" s="337">
        <f>'[3]2 мес-19'!D6*100000/'[3]2 мес-19'!$C6*6.186</f>
        <v>1190.0444871949021</v>
      </c>
      <c r="E7" s="337">
        <f>'[3]2 мес-19'!E6*100000/'[3]2 мес-19'!$C6*6.186</f>
        <v>0</v>
      </c>
      <c r="F7" s="337">
        <f>'[3]2 мес-19'!F6*100000/'[3]2 мес-19'!$C6*6.186</f>
        <v>74.377780449681381</v>
      </c>
      <c r="G7" s="337">
        <f>'[3]2 мес-19'!G6*100000/'[3]2 мес-19'!$C6*6.186</f>
        <v>0</v>
      </c>
      <c r="H7" s="337">
        <f>'[3]2 мес-19'!H6*100000/'[3]2 мес-19'!$C6*6.186</f>
        <v>0</v>
      </c>
      <c r="I7" s="337">
        <f>'[3]2 мес-19'!I6*100000/'[3]2 мес-19'!$C6*6.186</f>
        <v>0</v>
      </c>
      <c r="J7" s="337">
        <f>'[3]2 мес-19'!J6*100000/'[3]2 мес-19'!$C6*6.186</f>
        <v>0</v>
      </c>
      <c r="K7" s="337">
        <f>'[3]2 мес-19'!K6*100000/'[3]2 мес-19'!$C6*6.186</f>
        <v>818.15558494649508</v>
      </c>
      <c r="L7" s="337">
        <f>'[3]2 мес-19'!L6*100000/'[3]2 мес-19'!$C6*6.186</f>
        <v>74.377780449681381</v>
      </c>
      <c r="M7" s="337">
        <f>'[3]2 мес-19'!M6*100000/'[3]2 мес-19'!$C6*6.186</f>
        <v>0</v>
      </c>
      <c r="N7" s="337">
        <f>'[3]2 мес-19'!N6*100000/'[3]2 мес-19'!$C6*6.186</f>
        <v>0</v>
      </c>
      <c r="O7" s="337">
        <f>'[3]2 мес-19'!O6*100000/'[3]2 мес-19'!$C6*6.186</f>
        <v>0</v>
      </c>
      <c r="P7" s="337">
        <f>'[3]2 мес-19'!P6*100000/'[3]2 мес-19'!$C6*6.186</f>
        <v>0</v>
      </c>
      <c r="Q7" s="337">
        <f>'[3]2 мес-19'!Q6*100000/'[3]2 мес-19'!$C6*6.186</f>
        <v>0</v>
      </c>
      <c r="R7" s="337">
        <f>'[3]2 мес-19'!R6*100000/'[3]2 мес-19'!$C6*6.186</f>
        <v>74.377780449681381</v>
      </c>
      <c r="S7" s="337">
        <f>'[3]2 мес-19'!S6*100000/'[3]2 мес-19'!$C6*6.186</f>
        <v>0</v>
      </c>
      <c r="T7" s="337">
        <f>'[3]2 мес-19'!T6*100000/'[3]2 мес-19'!$C6*6.186</f>
        <v>74.377780449681381</v>
      </c>
      <c r="U7" s="337">
        <f>'[3]2 мес-19'!U6*100000/'[3]2 мес-19'!$C6*6.186</f>
        <v>74.377780449681381</v>
      </c>
      <c r="V7" s="337">
        <f>'[3]2 мес-19'!V6*100000/'[3]2 мес-19'!$C6*6.186</f>
        <v>0</v>
      </c>
      <c r="IR7" s="338"/>
      <c r="IS7" s="338"/>
      <c r="IT7" s="338"/>
      <c r="IU7" s="338"/>
      <c r="IV7" s="338"/>
    </row>
    <row r="8" spans="1:256" s="239" customFormat="1" ht="25.15" customHeight="1">
      <c r="A8" s="250">
        <v>3</v>
      </c>
      <c r="B8" s="251" t="s">
        <v>75</v>
      </c>
      <c r="C8" s="252">
        <v>12384</v>
      </c>
      <c r="D8" s="337">
        <f>'[3]2 мес-19'!D7*100000/'[3]2 мес-19'!$C7*6.186</f>
        <v>1448.5949612403099</v>
      </c>
      <c r="E8" s="337">
        <f>'[3]2 мес-19'!E7*100000/'[3]2 мес-19'!$C7*6.186</f>
        <v>0</v>
      </c>
      <c r="F8" s="337">
        <f>'[3]2 мес-19'!F7*100000/'[3]2 мес-19'!$C7*6.186</f>
        <v>149.85465116279067</v>
      </c>
      <c r="G8" s="337">
        <f>'[3]2 мес-19'!G7*100000/'[3]2 мес-19'!$C7*6.186</f>
        <v>0</v>
      </c>
      <c r="H8" s="337">
        <f>'[3]2 мес-19'!H7*100000/'[3]2 мес-19'!$C7*6.186</f>
        <v>49.951550387596903</v>
      </c>
      <c r="I8" s="337">
        <f>'[3]2 мес-19'!I7*100000/'[3]2 мес-19'!$C7*6.186</f>
        <v>0</v>
      </c>
      <c r="J8" s="337">
        <f>'[3]2 мес-19'!J7*100000/'[3]2 мес-19'!$C7*6.186</f>
        <v>99.903100775193806</v>
      </c>
      <c r="K8" s="337">
        <f>'[3]2 мес-19'!K7*100000/'[3]2 мес-19'!$C7*6.186</f>
        <v>749.27325581395348</v>
      </c>
      <c r="L8" s="337">
        <f>'[3]2 мес-19'!L7*100000/'[3]2 мес-19'!$C7*6.186</f>
        <v>49.951550387596903</v>
      </c>
      <c r="M8" s="337">
        <f>'[3]2 мес-19'!M7*100000/'[3]2 мес-19'!$C7*6.186</f>
        <v>49.951550387596903</v>
      </c>
      <c r="N8" s="337">
        <f>'[3]2 мес-19'!N7*100000/'[3]2 мес-19'!$C7*6.186</f>
        <v>0</v>
      </c>
      <c r="O8" s="337">
        <f>'[3]2 мес-19'!O7*100000/'[3]2 мес-19'!$C7*6.186</f>
        <v>0</v>
      </c>
      <c r="P8" s="337">
        <f>'[3]2 мес-19'!P7*100000/'[3]2 мес-19'!$C7*6.186</f>
        <v>49.951550387596903</v>
      </c>
      <c r="Q8" s="337">
        <f>'[3]2 мес-19'!Q7*100000/'[3]2 мес-19'!$C7*6.186</f>
        <v>0</v>
      </c>
      <c r="R8" s="337">
        <f>'[3]2 мес-19'!R7*100000/'[3]2 мес-19'!$C7*6.186</f>
        <v>0</v>
      </c>
      <c r="S8" s="337">
        <f>'[3]2 мес-19'!S7*100000/'[3]2 мес-19'!$C7*6.186</f>
        <v>0</v>
      </c>
      <c r="T8" s="337">
        <f>'[3]2 мес-19'!T7*100000/'[3]2 мес-19'!$C7*6.186</f>
        <v>199.80620155038761</v>
      </c>
      <c r="U8" s="337">
        <f>'[3]2 мес-19'!U7*100000/'[3]2 мес-19'!$C7*6.186</f>
        <v>49.951550387596903</v>
      </c>
      <c r="V8" s="337">
        <f>'[3]2 мес-19'!V7*100000/'[3]2 мес-19'!$C7*6.186</f>
        <v>0</v>
      </c>
      <c r="IR8" s="338"/>
      <c r="IS8" s="338"/>
      <c r="IT8" s="338"/>
      <c r="IU8" s="338"/>
      <c r="IV8" s="338"/>
    </row>
    <row r="9" spans="1:256" s="239" customFormat="1" ht="25.15" customHeight="1">
      <c r="A9" s="250">
        <v>4</v>
      </c>
      <c r="B9" s="251" t="s">
        <v>76</v>
      </c>
      <c r="C9" s="252">
        <v>13734</v>
      </c>
      <c r="D9" s="337">
        <f>'[3]2 мес-19'!D8*100000/'[3]2 мес-19'!$C8*6.186</f>
        <v>1396.2865880297072</v>
      </c>
      <c r="E9" s="337">
        <f>'[3]2 мес-19'!E8*100000/'[3]2 мес-19'!$C8*6.186</f>
        <v>0</v>
      </c>
      <c r="F9" s="337">
        <f>'[3]2 мес-19'!F8*100000/'[3]2 мес-19'!$C8*6.186</f>
        <v>225.20751419833985</v>
      </c>
      <c r="G9" s="337">
        <f>'[3]2 мес-19'!G8*100000/'[3]2 мес-19'!$C8*6.186</f>
        <v>0</v>
      </c>
      <c r="H9" s="337">
        <f>'[3]2 мес-19'!H8*100000/'[3]2 мес-19'!$C8*6.186</f>
        <v>0</v>
      </c>
      <c r="I9" s="337">
        <f>'[3]2 мес-19'!I8*100000/'[3]2 мес-19'!$C8*6.186</f>
        <v>0</v>
      </c>
      <c r="J9" s="337">
        <f>'[3]2 мес-19'!J8*100000/'[3]2 мес-19'!$C8*6.186</f>
        <v>135.12450851900391</v>
      </c>
      <c r="K9" s="337">
        <f>'[3]2 мес-19'!K8*100000/'[3]2 мес-19'!$C8*6.186</f>
        <v>585.5395369156837</v>
      </c>
      <c r="L9" s="337">
        <f>'[3]2 мес-19'!L8*100000/'[3]2 мес-19'!$C8*6.186</f>
        <v>0</v>
      </c>
      <c r="M9" s="337">
        <f>'[3]2 мес-19'!M8*100000/'[3]2 мес-19'!$C8*6.186</f>
        <v>45.041502839667977</v>
      </c>
      <c r="N9" s="337">
        <f>'[3]2 мес-19'!N8*100000/'[3]2 мес-19'!$C8*6.186</f>
        <v>0</v>
      </c>
      <c r="O9" s="337">
        <f>'[3]2 мес-19'!O8*100000/'[3]2 мес-19'!$C8*6.186</f>
        <v>0</v>
      </c>
      <c r="P9" s="337">
        <f>'[3]2 мес-19'!P8*100000/'[3]2 мес-19'!$C8*6.186</f>
        <v>45.041502839667977</v>
      </c>
      <c r="Q9" s="337">
        <f>'[3]2 мес-19'!Q8*100000/'[3]2 мес-19'!$C8*6.186</f>
        <v>0</v>
      </c>
      <c r="R9" s="337">
        <f>'[3]2 мес-19'!R8*100000/'[3]2 мес-19'!$C8*6.186</f>
        <v>0</v>
      </c>
      <c r="S9" s="337">
        <f>'[3]2 мес-19'!S8*100000/'[3]2 мес-19'!$C8*6.186</f>
        <v>0</v>
      </c>
      <c r="T9" s="337">
        <f>'[3]2 мес-19'!T8*100000/'[3]2 мес-19'!$C8*6.186</f>
        <v>180.16601135867191</v>
      </c>
      <c r="U9" s="337">
        <f>'[3]2 мес-19'!U8*100000/'[3]2 мес-19'!$C8*6.186</f>
        <v>180.16601135867191</v>
      </c>
      <c r="V9" s="337">
        <f>'[3]2 мес-19'!V8*100000/'[3]2 мес-19'!$C8*6.186</f>
        <v>0</v>
      </c>
      <c r="IR9" s="338"/>
      <c r="IS9" s="338"/>
      <c r="IT9" s="338"/>
      <c r="IU9" s="338"/>
      <c r="IV9" s="338"/>
    </row>
    <row r="10" spans="1:256" s="239" customFormat="1" ht="25.15" customHeight="1">
      <c r="A10" s="250">
        <v>5</v>
      </c>
      <c r="B10" s="251" t="s">
        <v>77</v>
      </c>
      <c r="C10" s="252">
        <v>14308</v>
      </c>
      <c r="D10" s="337">
        <f>'[3]2 мес-19'!D9*100000/'[3]2 мес-19'!$C9*6.186</f>
        <v>1513.2093933463798</v>
      </c>
      <c r="E10" s="337">
        <f>'[3]2 мес-19'!E9*100000/'[3]2 мес-19'!$C9*6.186</f>
        <v>0</v>
      </c>
      <c r="F10" s="337">
        <f>'[3]2 мес-19'!F9*100000/'[3]2 мес-19'!$C9*6.186</f>
        <v>172.93821638244339</v>
      </c>
      <c r="G10" s="337">
        <f>'[3]2 мес-19'!G9*100000/'[3]2 мес-19'!$C9*6.186</f>
        <v>0</v>
      </c>
      <c r="H10" s="337">
        <f>'[3]2 мес-19'!H9*100000/'[3]2 мес-19'!$C9*6.186</f>
        <v>86.469108191221693</v>
      </c>
      <c r="I10" s="337">
        <f>'[3]2 мес-19'!I9*100000/'[3]2 мес-19'!$C9*6.186</f>
        <v>0</v>
      </c>
      <c r="J10" s="337">
        <f>'[3]2 мес-19'!J9*100000/'[3]2 мес-19'!$C9*6.186</f>
        <v>0</v>
      </c>
      <c r="K10" s="337">
        <f>'[3]2 мес-19'!K9*100000/'[3]2 мес-19'!$C9*6.186</f>
        <v>605.28375733855194</v>
      </c>
      <c r="L10" s="337">
        <f>'[3]2 мес-19'!L9*100000/'[3]2 мес-19'!$C9*6.186</f>
        <v>172.93821638244339</v>
      </c>
      <c r="M10" s="337">
        <f>'[3]2 мес-19'!M9*100000/'[3]2 мес-19'!$C9*6.186</f>
        <v>0</v>
      </c>
      <c r="N10" s="337">
        <f>'[3]2 мес-19'!N9*100000/'[3]2 мес-19'!$C9*6.186</f>
        <v>0</v>
      </c>
      <c r="O10" s="337">
        <f>'[3]2 мес-19'!O9*100000/'[3]2 мес-19'!$C9*6.186</f>
        <v>0</v>
      </c>
      <c r="P10" s="337">
        <f>'[3]2 мес-19'!P9*100000/'[3]2 мес-19'!$C9*6.186</f>
        <v>172.93821638244339</v>
      </c>
      <c r="Q10" s="337">
        <f>'[3]2 мес-19'!Q9*100000/'[3]2 мес-19'!$C9*6.186</f>
        <v>0</v>
      </c>
      <c r="R10" s="337">
        <f>'[3]2 мес-19'!R9*100000/'[3]2 мес-19'!$C9*6.186</f>
        <v>0</v>
      </c>
      <c r="S10" s="337">
        <f>'[3]2 мес-19'!S9*100000/'[3]2 мес-19'!$C9*6.186</f>
        <v>43.234554095610847</v>
      </c>
      <c r="T10" s="337">
        <f>'[3]2 мес-19'!T9*100000/'[3]2 мес-19'!$C9*6.186</f>
        <v>129.70366228683253</v>
      </c>
      <c r="U10" s="337">
        <f>'[3]2 мес-19'!U9*100000/'[3]2 мес-19'!$C9*6.186</f>
        <v>129.70366228683253</v>
      </c>
      <c r="V10" s="337">
        <f>'[3]2 мес-19'!V9*100000/'[3]2 мес-19'!$C9*6.186</f>
        <v>0</v>
      </c>
      <c r="IQ10" s="338"/>
      <c r="IR10" s="338"/>
      <c r="IS10" s="338"/>
      <c r="IT10" s="338"/>
      <c r="IU10" s="338"/>
      <c r="IV10" s="338"/>
    </row>
    <row r="11" spans="1:256" s="256" customFormat="1" ht="25.15" customHeight="1">
      <c r="A11" s="250">
        <v>6</v>
      </c>
      <c r="B11" s="251" t="s">
        <v>78</v>
      </c>
      <c r="C11" s="252">
        <v>11584</v>
      </c>
      <c r="D11" s="337">
        <f>'[3]2 мес-19'!D10*100000/'[3]2 мес-19'!$C10*6.186</f>
        <v>1014.6236187845303</v>
      </c>
      <c r="E11" s="337">
        <f>'[3]2 мес-19'!E10*100000/'[3]2 мес-19'!$C10*6.186</f>
        <v>0</v>
      </c>
      <c r="F11" s="337">
        <f>'[3]2 мес-19'!F10*100000/'[3]2 мес-19'!$C10*6.186</f>
        <v>0</v>
      </c>
      <c r="G11" s="337">
        <f>'[3]2 мес-19'!G10*100000/'[3]2 мес-19'!$C10*6.186</f>
        <v>0</v>
      </c>
      <c r="H11" s="337">
        <f>'[3]2 мес-19'!H10*100000/'[3]2 мес-19'!$C10*6.186</f>
        <v>0</v>
      </c>
      <c r="I11" s="337">
        <f>'[3]2 мес-19'!I10*100000/'[3]2 мес-19'!$C10*6.186</f>
        <v>0</v>
      </c>
      <c r="J11" s="337">
        <f>'[3]2 мес-19'!J10*100000/'[3]2 мес-19'!$C10*6.186</f>
        <v>53.401243093922652</v>
      </c>
      <c r="K11" s="337">
        <f>'[3]2 мес-19'!K10*100000/'[3]2 мес-19'!$C10*6.186</f>
        <v>534.01243093922653</v>
      </c>
      <c r="L11" s="337">
        <f>'[3]2 мес-19'!L10*100000/'[3]2 мес-19'!$C10*6.186</f>
        <v>106.8024861878453</v>
      </c>
      <c r="M11" s="337">
        <f>'[3]2 мес-19'!M10*100000/'[3]2 мес-19'!$C10*6.186</f>
        <v>106.8024861878453</v>
      </c>
      <c r="N11" s="337">
        <f>'[3]2 мес-19'!N10*100000/'[3]2 мес-19'!$C10*6.186</f>
        <v>0</v>
      </c>
      <c r="O11" s="337">
        <f>'[3]2 мес-19'!O10*100000/'[3]2 мес-19'!$C10*6.186</f>
        <v>0</v>
      </c>
      <c r="P11" s="337">
        <f>'[3]2 мес-19'!P10*100000/'[3]2 мес-19'!$C10*6.186</f>
        <v>0</v>
      </c>
      <c r="Q11" s="337">
        <f>'[3]2 мес-19'!Q10*100000/'[3]2 мес-19'!$C10*6.186</f>
        <v>0</v>
      </c>
      <c r="R11" s="337">
        <f>'[3]2 мес-19'!R10*100000/'[3]2 мес-19'!$C10*6.186</f>
        <v>0</v>
      </c>
      <c r="S11" s="337">
        <f>'[3]2 мес-19'!S10*100000/'[3]2 мес-19'!$C10*6.186</f>
        <v>53.401243093922652</v>
      </c>
      <c r="T11" s="337">
        <f>'[3]2 мес-19'!T10*100000/'[3]2 мес-19'!$C10*6.186</f>
        <v>53.401243093922652</v>
      </c>
      <c r="U11" s="337">
        <f>'[3]2 мес-19'!U10*100000/'[3]2 мес-19'!$C10*6.186</f>
        <v>106.8024861878453</v>
      </c>
      <c r="V11" s="337">
        <f>'[3]2 мес-19'!V10*100000/'[3]2 мес-19'!$C10*6.186</f>
        <v>0</v>
      </c>
      <c r="W11" s="255"/>
      <c r="IP11" s="257"/>
      <c r="IQ11" s="338"/>
      <c r="IR11" s="338"/>
      <c r="IS11" s="338"/>
      <c r="IT11" s="338"/>
      <c r="IU11" s="338"/>
      <c r="IV11" s="338"/>
    </row>
    <row r="12" spans="1:256" s="256" customFormat="1" ht="25.15" customHeight="1">
      <c r="A12" s="250">
        <v>7</v>
      </c>
      <c r="B12" s="251" t="s">
        <v>79</v>
      </c>
      <c r="C12" s="252">
        <v>19205</v>
      </c>
      <c r="D12" s="337">
        <f>'[3]2 мес-19'!D11*100000/'[3]2 мес-19'!$C11*6.186</f>
        <v>483.15542827388703</v>
      </c>
      <c r="E12" s="337">
        <f>'[3]2 мес-19'!E11*100000/'[3]2 мес-19'!$C11*6.186</f>
        <v>0</v>
      </c>
      <c r="F12" s="337">
        <f>'[3]2 мес-19'!F11*100000/'[3]2 мес-19'!$C11*6.186</f>
        <v>96.631085654777394</v>
      </c>
      <c r="G12" s="337">
        <f>'[3]2 мес-19'!G11*100000/'[3]2 мес-19'!$C11*6.186</f>
        <v>0</v>
      </c>
      <c r="H12" s="337">
        <f>'[3]2 мес-19'!H11*100000/'[3]2 мес-19'!$C11*6.186</f>
        <v>0</v>
      </c>
      <c r="I12" s="337">
        <f>'[3]2 мес-19'!I11*100000/'[3]2 мес-19'!$C11*6.186</f>
        <v>0</v>
      </c>
      <c r="J12" s="337">
        <f>'[3]2 мес-19'!J11*100000/'[3]2 мес-19'!$C11*6.186</f>
        <v>0</v>
      </c>
      <c r="K12" s="337">
        <f>'[3]2 мес-19'!K11*100000/'[3]2 мес-19'!$C11*6.186</f>
        <v>257.68289507940642</v>
      </c>
      <c r="L12" s="337">
        <f>'[3]2 мес-19'!L11*100000/'[3]2 мес-19'!$C11*6.186</f>
        <v>0</v>
      </c>
      <c r="M12" s="337">
        <f>'[3]2 мес-19'!M11*100000/'[3]2 мес-19'!$C11*6.186</f>
        <v>0</v>
      </c>
      <c r="N12" s="337">
        <f>'[3]2 мес-19'!N11*100000/'[3]2 мес-19'!$C11*6.186</f>
        <v>0</v>
      </c>
      <c r="O12" s="337">
        <f>'[3]2 мес-19'!O11*100000/'[3]2 мес-19'!$C11*6.186</f>
        <v>0</v>
      </c>
      <c r="P12" s="337">
        <f>'[3]2 мес-19'!P11*100000/'[3]2 мес-19'!$C11*6.186</f>
        <v>32.210361884925803</v>
      </c>
      <c r="Q12" s="337">
        <f>'[3]2 мес-19'!Q11*100000/'[3]2 мес-19'!$C11*6.186</f>
        <v>0</v>
      </c>
      <c r="R12" s="337">
        <f>'[3]2 мес-19'!R11*100000/'[3]2 мес-19'!$C11*6.186</f>
        <v>0</v>
      </c>
      <c r="S12" s="337">
        <f>'[3]2 мес-19'!S11*100000/'[3]2 мес-19'!$C11*6.186</f>
        <v>0</v>
      </c>
      <c r="T12" s="337">
        <f>'[3]2 мес-19'!T11*100000/'[3]2 мес-19'!$C11*6.186</f>
        <v>0</v>
      </c>
      <c r="U12" s="337">
        <f>'[3]2 мес-19'!U11*100000/'[3]2 мес-19'!$C11*6.186</f>
        <v>96.631085654777394</v>
      </c>
      <c r="V12" s="337">
        <f>'[3]2 мес-19'!V11*100000/'[3]2 мес-19'!$C11*6.186</f>
        <v>0</v>
      </c>
      <c r="W12" s="255"/>
      <c r="IP12" s="257"/>
      <c r="IQ12" s="338"/>
      <c r="IR12" s="338"/>
      <c r="IS12" s="338"/>
      <c r="IT12" s="338"/>
      <c r="IU12" s="338"/>
      <c r="IV12" s="338"/>
    </row>
    <row r="13" spans="1:256" s="239" customFormat="1" ht="25.15" customHeight="1">
      <c r="A13" s="250">
        <v>8</v>
      </c>
      <c r="B13" s="251" t="s">
        <v>80</v>
      </c>
      <c r="C13" s="252">
        <v>14683.5</v>
      </c>
      <c r="D13" s="337">
        <f>'[3]2 мес-19'!D12*100000/'[3]2 мес-19'!$C12*6.186</f>
        <v>1390.2543671467974</v>
      </c>
      <c r="E13" s="337">
        <f>'[3]2 мес-19'!E12*100000/'[3]2 мес-19'!$C12*6.186</f>
        <v>0</v>
      </c>
      <c r="F13" s="337">
        <f>'[3]2 мес-19'!F12*100000/'[3]2 мес-19'!$C12*6.186</f>
        <v>210.64460108284808</v>
      </c>
      <c r="G13" s="337">
        <f>'[3]2 мес-19'!G12*100000/'[3]2 мес-19'!$C12*6.186</f>
        <v>0</v>
      </c>
      <c r="H13" s="337">
        <f>'[3]2 мес-19'!H12*100000/'[3]2 мес-19'!$C12*6.186</f>
        <v>0</v>
      </c>
      <c r="I13" s="337">
        <f>'[3]2 мес-19'!I12*100000/'[3]2 мес-19'!$C12*6.186</f>
        <v>0</v>
      </c>
      <c r="J13" s="337">
        <f>'[3]2 мес-19'!J12*100000/'[3]2 мес-19'!$C12*6.186</f>
        <v>42.128920216569618</v>
      </c>
      <c r="K13" s="337">
        <f>'[3]2 мес-19'!K12*100000/'[3]2 мес-19'!$C12*6.186</f>
        <v>505.54704259883545</v>
      </c>
      <c r="L13" s="337">
        <f>'[3]2 мес-19'!L12*100000/'[3]2 мес-19'!$C12*6.186</f>
        <v>126.38676064970886</v>
      </c>
      <c r="M13" s="337">
        <f>'[3]2 мес-19'!M12*100000/'[3]2 мес-19'!$C12*6.186</f>
        <v>42.128920216569618</v>
      </c>
      <c r="N13" s="337">
        <f>'[3]2 мес-19'!N12*100000/'[3]2 мес-19'!$C12*6.186</f>
        <v>0</v>
      </c>
      <c r="O13" s="337">
        <f>'[3]2 мес-19'!O12*100000/'[3]2 мес-19'!$C12*6.186</f>
        <v>0</v>
      </c>
      <c r="P13" s="337">
        <f>'[3]2 мес-19'!P12*100000/'[3]2 мес-19'!$C12*6.186</f>
        <v>42.128920216569618</v>
      </c>
      <c r="Q13" s="337">
        <f>'[3]2 мес-19'!Q12*100000/'[3]2 мес-19'!$C12*6.186</f>
        <v>0</v>
      </c>
      <c r="R13" s="337">
        <f>'[3]2 мес-19'!R12*100000/'[3]2 мес-19'!$C12*6.186</f>
        <v>0</v>
      </c>
      <c r="S13" s="337">
        <f>'[3]2 мес-19'!S12*100000/'[3]2 мес-19'!$C12*6.186</f>
        <v>0</v>
      </c>
      <c r="T13" s="337">
        <f>'[3]2 мес-19'!T12*100000/'[3]2 мес-19'!$C12*6.186</f>
        <v>337.03136173255695</v>
      </c>
      <c r="U13" s="337">
        <f>'[3]2 мес-19'!U12*100000/'[3]2 мес-19'!$C12*6.186</f>
        <v>84.257840433139236</v>
      </c>
      <c r="V13" s="337">
        <f>'[3]2 мес-19'!V12*100000/'[3]2 мес-19'!$C12*6.186</f>
        <v>0</v>
      </c>
      <c r="IQ13" s="338"/>
      <c r="IR13" s="338"/>
      <c r="IS13" s="338"/>
      <c r="IT13" s="338"/>
      <c r="IU13" s="338"/>
      <c r="IV13" s="338"/>
    </row>
    <row r="14" spans="1:256" s="239" customFormat="1" ht="25.15" customHeight="1">
      <c r="A14" s="250">
        <v>9</v>
      </c>
      <c r="B14" s="251" t="s">
        <v>81</v>
      </c>
      <c r="C14" s="252">
        <v>16313</v>
      </c>
      <c r="D14" s="337">
        <f>'[3]2 мес-19'!D13*100000/'[3]2 мес-19'!$C13*6.186</f>
        <v>1592.6684239563538</v>
      </c>
      <c r="E14" s="337">
        <f>'[3]2 мес-19'!E13*100000/'[3]2 мес-19'!$C13*6.186</f>
        <v>0</v>
      </c>
      <c r="F14" s="337">
        <f>'[3]2 мес-19'!F13*100000/'[3]2 мес-19'!$C13*6.186</f>
        <v>189.60338380432785</v>
      </c>
      <c r="G14" s="337">
        <f>'[3]2 мес-19'!G13*100000/'[3]2 мес-19'!$C13*6.186</f>
        <v>0</v>
      </c>
      <c r="H14" s="337">
        <f>'[3]2 мес-19'!H13*100000/'[3]2 мес-19'!$C13*6.186</f>
        <v>37.920676760865568</v>
      </c>
      <c r="I14" s="337">
        <f>'[3]2 мес-19'!I13*100000/'[3]2 мес-19'!$C13*6.186</f>
        <v>0</v>
      </c>
      <c r="J14" s="337">
        <f>'[3]2 мес-19'!J13*100000/'[3]2 мес-19'!$C13*6.186</f>
        <v>0</v>
      </c>
      <c r="K14" s="337">
        <f>'[3]2 мес-19'!K13*100000/'[3]2 мес-19'!$C13*6.186</f>
        <v>606.73082817384909</v>
      </c>
      <c r="L14" s="337">
        <f>'[3]2 мес-19'!L13*100000/'[3]2 мес-19'!$C13*6.186</f>
        <v>75.841353521731136</v>
      </c>
      <c r="M14" s="337">
        <f>'[3]2 мес-19'!M13*100000/'[3]2 мес-19'!$C13*6.186</f>
        <v>37.920676760865568</v>
      </c>
      <c r="N14" s="337">
        <f>'[3]2 мес-19'!N13*100000/'[3]2 мес-19'!$C13*6.186</f>
        <v>0</v>
      </c>
      <c r="O14" s="337">
        <f>'[3]2 мес-19'!O13*100000/'[3]2 мес-19'!$C13*6.186</f>
        <v>37.920676760865568</v>
      </c>
      <c r="P14" s="337">
        <f>'[3]2 мес-19'!P13*100000/'[3]2 мес-19'!$C13*6.186</f>
        <v>37.920676760865568</v>
      </c>
      <c r="Q14" s="337">
        <f>'[3]2 мес-19'!Q13*100000/'[3]2 мес-19'!$C13*6.186</f>
        <v>0</v>
      </c>
      <c r="R14" s="337">
        <f>'[3]2 мес-19'!R13*100000/'[3]2 мес-19'!$C13*6.186</f>
        <v>0</v>
      </c>
      <c r="S14" s="337">
        <f>'[3]2 мес-19'!S13*100000/'[3]2 мес-19'!$C13*6.186</f>
        <v>0</v>
      </c>
      <c r="T14" s="337">
        <f>'[3]2 мес-19'!T13*100000/'[3]2 мес-19'!$C13*6.186</f>
        <v>379.2067676086557</v>
      </c>
      <c r="U14" s="337">
        <f>'[3]2 мес-19'!U13*100000/'[3]2 мес-19'!$C13*6.186</f>
        <v>189.60338380432785</v>
      </c>
      <c r="V14" s="337">
        <f>'[3]2 мес-19'!V13*100000/'[3]2 мес-19'!$C13*6.186</f>
        <v>0</v>
      </c>
      <c r="IQ14" s="338"/>
      <c r="IR14" s="338"/>
      <c r="IS14" s="338"/>
      <c r="IT14" s="338"/>
      <c r="IU14" s="338"/>
      <c r="IV14" s="338"/>
    </row>
    <row r="15" spans="1:256" s="259" customFormat="1" ht="25.15" customHeight="1">
      <c r="A15" s="250">
        <v>10</v>
      </c>
      <c r="B15" s="258" t="s">
        <v>82</v>
      </c>
      <c r="C15" s="252">
        <v>10398.5</v>
      </c>
      <c r="D15" s="337">
        <f>'[3]2 мес-19'!D14*100000/'[3]2 мес-19'!$C14*6.186</f>
        <v>951.82959080636624</v>
      </c>
      <c r="E15" s="337">
        <f>'[3]2 мес-19'!E14*100000/'[3]2 мес-19'!$C14*6.186</f>
        <v>0</v>
      </c>
      <c r="F15" s="337">
        <f>'[3]2 мес-19'!F14*100000/'[3]2 мес-19'!$C14*6.186</f>
        <v>118.97869885079578</v>
      </c>
      <c r="G15" s="337">
        <f>'[3]2 мес-19'!G14*100000/'[3]2 мес-19'!$C14*6.186</f>
        <v>0</v>
      </c>
      <c r="H15" s="337">
        <f>'[3]2 мес-19'!H14*100000/'[3]2 мес-19'!$C14*6.186</f>
        <v>0</v>
      </c>
      <c r="I15" s="337">
        <f>'[3]2 мес-19'!I14*100000/'[3]2 мес-19'!$C14*6.186</f>
        <v>0</v>
      </c>
      <c r="J15" s="337">
        <f>'[3]2 мес-19'!J14*100000/'[3]2 мес-19'!$C14*6.186</f>
        <v>0</v>
      </c>
      <c r="K15" s="337">
        <f>'[3]2 мес-19'!K14*100000/'[3]2 мес-19'!$C14*6.186</f>
        <v>594.89349425397893</v>
      </c>
      <c r="L15" s="337">
        <f>'[3]2 мес-19'!L14*100000/'[3]2 мес-19'!$C14*6.186</f>
        <v>0</v>
      </c>
      <c r="M15" s="337">
        <f>'[3]2 мес-19'!M14*100000/'[3]2 мес-19'!$C14*6.186</f>
        <v>59.48934942539789</v>
      </c>
      <c r="N15" s="337">
        <f>'[3]2 мес-19'!N14*100000/'[3]2 мес-19'!$C14*6.186</f>
        <v>0</v>
      </c>
      <c r="O15" s="337">
        <f>'[3]2 мес-19'!O14*100000/'[3]2 мес-19'!$C14*6.186</f>
        <v>0</v>
      </c>
      <c r="P15" s="337">
        <f>'[3]2 мес-19'!P14*100000/'[3]2 мес-19'!$C14*6.186</f>
        <v>0</v>
      </c>
      <c r="Q15" s="337">
        <f>'[3]2 мес-19'!Q14*100000/'[3]2 мес-19'!$C14*6.186</f>
        <v>0</v>
      </c>
      <c r="R15" s="337">
        <f>'[3]2 мес-19'!R14*100000/'[3]2 мес-19'!$C14*6.186</f>
        <v>0</v>
      </c>
      <c r="S15" s="337">
        <f>'[3]2 мес-19'!S14*100000/'[3]2 мес-19'!$C14*6.186</f>
        <v>0</v>
      </c>
      <c r="T15" s="337">
        <f>'[3]2 мес-19'!T14*100000/'[3]2 мес-19'!$C14*6.186</f>
        <v>59.48934942539789</v>
      </c>
      <c r="U15" s="337">
        <f>'[3]2 мес-19'!U14*100000/'[3]2 мес-19'!$C14*6.186</f>
        <v>118.97869885079578</v>
      </c>
      <c r="V15" s="339">
        <f>'[3]2 мес-19'!V14*100000/'[3]2 мес-19'!$C14*6.186</f>
        <v>0</v>
      </c>
      <c r="IQ15" s="338"/>
      <c r="IR15" s="338"/>
      <c r="IS15" s="338"/>
      <c r="IT15" s="338"/>
      <c r="IU15" s="338"/>
      <c r="IV15" s="338"/>
    </row>
    <row r="16" spans="1:256" s="266" customFormat="1" ht="39" customHeight="1">
      <c r="A16" s="261" t="s">
        <v>146</v>
      </c>
      <c r="B16" s="262" t="s">
        <v>83</v>
      </c>
      <c r="C16" s="263">
        <v>154866</v>
      </c>
      <c r="D16" s="340">
        <f>'[3]2 мес-19'!D15*100000/'[3]2 мес-19'!$C15*6.186</f>
        <v>1170.3653481073959</v>
      </c>
      <c r="E16" s="340">
        <f>'[3]2 мес-19'!E15*100000/'[3]2 мес-19'!$C15*6.186</f>
        <v>7.9888419666033865</v>
      </c>
      <c r="F16" s="340">
        <f>'[3]2 мес-19'!F15*100000/'[3]2 мес-19'!$C15*6.186</f>
        <v>151.78799736546432</v>
      </c>
      <c r="G16" s="340">
        <f>'[3]2 мес-19'!G15*100000/'[3]2 мес-19'!$C15*6.186</f>
        <v>0</v>
      </c>
      <c r="H16" s="340">
        <f>'[3]2 мес-19'!H15*100000/'[3]2 мес-19'!$C15*6.186</f>
        <v>15.977683933206773</v>
      </c>
      <c r="I16" s="340">
        <f>'[3]2 мес-19'!I15*100000/'[3]2 мес-19'!$C15*6.186</f>
        <v>0</v>
      </c>
      <c r="J16" s="340">
        <f>'[3]2 мес-19'!J15*100000/'[3]2 мес-19'!$C15*6.186</f>
        <v>27.960946883111848</v>
      </c>
      <c r="K16" s="340">
        <f>'[3]2 мес-19'!K15*100000/'[3]2 мес-19'!$C15*6.186</f>
        <v>555.2245166789354</v>
      </c>
      <c r="L16" s="340">
        <f>'[3]2 мес-19'!L15*100000/'[3]2 мес-19'!$C15*6.186</f>
        <v>67.905156716128786</v>
      </c>
      <c r="M16" s="340">
        <f>'[3]2 мес-19'!M15*100000/'[3]2 мес-19'!$C15*6.186</f>
        <v>35.949788849715233</v>
      </c>
      <c r="N16" s="340">
        <f>'[3]2 мес-19'!N15*100000/'[3]2 мес-19'!$C15*6.186</f>
        <v>0</v>
      </c>
      <c r="O16" s="340">
        <f>'[3]2 мес-19'!O15*100000/'[3]2 мес-19'!$C15*6.186</f>
        <v>7.9888419666033865</v>
      </c>
      <c r="P16" s="340">
        <f>'[3]2 мес-19'!P15*100000/'[3]2 мес-19'!$C15*6.186</f>
        <v>35.949788849715233</v>
      </c>
      <c r="Q16" s="340">
        <f>'[3]2 мес-19'!Q15*100000/'[3]2 мес-19'!$C15*6.186</f>
        <v>0</v>
      </c>
      <c r="R16" s="340">
        <f>'[3]2 мес-19'!R15*100000/'[3]2 мес-19'!$C15*6.186</f>
        <v>11.983262949905079</v>
      </c>
      <c r="S16" s="340">
        <f>'[3]2 мес-19'!S15*100000/'[3]2 мес-19'!$C15*6.186</f>
        <v>7.9888419666033865</v>
      </c>
      <c r="T16" s="340">
        <f>'[3]2 мес-19'!T15*100000/'[3]2 мес-19'!$C15*6.186</f>
        <v>139.80473441555927</v>
      </c>
      <c r="U16" s="340">
        <f>'[3]2 мес-19'!U15*100000/'[3]2 мес-19'!$C15*6.186</f>
        <v>103.85494556584402</v>
      </c>
      <c r="V16" s="340">
        <f>'[3]2 мес-19'!V15*100000/'[3]2 мес-19'!$C15*6.186</f>
        <v>0</v>
      </c>
      <c r="IQ16" s="341"/>
      <c r="IR16" s="341"/>
      <c r="IS16" s="341"/>
      <c r="IT16" s="341"/>
      <c r="IU16" s="341"/>
      <c r="IV16" s="341"/>
    </row>
    <row r="17" spans="1:256" s="259" customFormat="1" ht="33" customHeight="1">
      <c r="A17" s="250">
        <v>11</v>
      </c>
      <c r="B17" s="251" t="s">
        <v>147</v>
      </c>
      <c r="C17" s="252">
        <v>63255.5</v>
      </c>
      <c r="D17" s="337">
        <f>'[3]2 мес-19'!D16*100000/'[3]2 мес-19'!$C16*6.186</f>
        <v>1085.511931768779</v>
      </c>
      <c r="E17" s="337">
        <f>'[3]2 мес-19'!E16*100000/'[3]2 мес-19'!$C16*6.186</f>
        <v>29.338160318075111</v>
      </c>
      <c r="F17" s="337">
        <f>'[3]2 мес-19'!F16*100000/'[3]2 мес-19'!$C16*6.186</f>
        <v>205.36712222652577</v>
      </c>
      <c r="G17" s="337">
        <f>'[3]2 мес-19'!G16*100000/'[3]2 мес-19'!$C16*6.186</f>
        <v>0</v>
      </c>
      <c r="H17" s="337">
        <f>'[3]2 мес-19'!H16*100000/'[3]2 мес-19'!$C16*6.186</f>
        <v>9.7793867726917032</v>
      </c>
      <c r="I17" s="337">
        <f>'[3]2 мес-19'!I16*100000/'[3]2 мес-19'!$C16*6.186</f>
        <v>0</v>
      </c>
      <c r="J17" s="337">
        <f>'[3]2 мес-19'!J16*100000/'[3]2 мес-19'!$C16*6.186</f>
        <v>19.558773545383406</v>
      </c>
      <c r="K17" s="337">
        <f>'[3]2 мес-19'!K16*100000/'[3]2 мес-19'!$C16*6.186</f>
        <v>488.96933863458514</v>
      </c>
      <c r="L17" s="337">
        <f>'[3]2 мес-19'!L16*100000/'[3]2 мес-19'!$C16*6.186</f>
        <v>48.896933863458514</v>
      </c>
      <c r="M17" s="337">
        <f>'[3]2 мес-19'!M16*100000/'[3]2 мес-19'!$C16*6.186</f>
        <v>58.676320636150223</v>
      </c>
      <c r="N17" s="337">
        <f>'[3]2 мес-19'!N16*100000/'[3]2 мес-19'!$C16*6.186</f>
        <v>9.7793867726917032</v>
      </c>
      <c r="O17" s="337">
        <f>'[3]2 мес-19'!O16*100000/'[3]2 мес-19'!$C16*6.186</f>
        <v>0</v>
      </c>
      <c r="P17" s="337">
        <f>'[3]2 мес-19'!P16*100000/'[3]2 мес-19'!$C16*6.186</f>
        <v>29.338160318075111</v>
      </c>
      <c r="Q17" s="337">
        <f>'[3]2 мес-19'!Q16*100000/'[3]2 мес-19'!$C16*6.186</f>
        <v>0</v>
      </c>
      <c r="R17" s="337">
        <f>'[3]2 мес-19'!R16*100000/'[3]2 мес-19'!$C16*6.186</f>
        <v>0</v>
      </c>
      <c r="S17" s="337">
        <f>'[3]2 мес-19'!S16*100000/'[3]2 мес-19'!$C16*6.186</f>
        <v>0</v>
      </c>
      <c r="T17" s="337">
        <f>'[3]2 мес-19'!T16*100000/'[3]2 мес-19'!$C16*6.186</f>
        <v>107.57325449960874</v>
      </c>
      <c r="U17" s="337">
        <f>'[3]2 мес-19'!U16*100000/'[3]2 мес-19'!$C16*6.186</f>
        <v>78.235094181533626</v>
      </c>
      <c r="V17" s="337">
        <f>'[3]2 мес-19'!V16*100000/'[3]2 мес-19'!$C16*6.186</f>
        <v>9.7793867726917032</v>
      </c>
      <c r="IQ17" s="338"/>
      <c r="IR17" s="338"/>
      <c r="IS17" s="338"/>
      <c r="IT17" s="338"/>
      <c r="IU17" s="338"/>
      <c r="IV17" s="338"/>
    </row>
    <row r="18" spans="1:256" s="344" customFormat="1" ht="43.5" customHeight="1">
      <c r="A18" s="342" t="s">
        <v>164</v>
      </c>
      <c r="B18" s="343"/>
      <c r="C18" s="263">
        <v>218121.5</v>
      </c>
      <c r="D18" s="340">
        <f>'[3]2 мес-19'!D17*100000/'[3]2 мес-19'!$C17*6.186</f>
        <v>1145.7577542791519</v>
      </c>
      <c r="E18" s="340">
        <f>'[3]2 мес-19'!E17*100000/'[3]2 мес-19'!$C17*6.186</f>
        <v>14.180170226227125</v>
      </c>
      <c r="F18" s="340">
        <f>'[3]2 мес-19'!F17*100000/'[3]2 мес-19'!$C17*6.186</f>
        <v>167.32600866948007</v>
      </c>
      <c r="G18" s="340">
        <f>'[3]2 мес-19'!G17*100000/'[3]2 мес-19'!$C17*6.186</f>
        <v>0</v>
      </c>
      <c r="H18" s="340">
        <f>'[3]2 мес-19'!H17*100000/'[3]2 мес-19'!$C17*6.186</f>
        <v>14.180170226227125</v>
      </c>
      <c r="I18" s="340">
        <f>'[3]2 мес-19'!I17*100000/'[3]2 мес-19'!$C17*6.186</f>
        <v>0</v>
      </c>
      <c r="J18" s="340">
        <f>'[3]2 мес-19'!J17*100000/'[3]2 мес-19'!$C17*6.186</f>
        <v>25.524306407208822</v>
      </c>
      <c r="K18" s="340">
        <f>'[3]2 мес-19'!K17*100000/'[3]2 мес-19'!$C17*6.186</f>
        <v>536.01043455138529</v>
      </c>
      <c r="L18" s="340">
        <f>'[3]2 мес-19'!L17*100000/'[3]2 мес-19'!$C17*6.186</f>
        <v>62.392748995399351</v>
      </c>
      <c r="M18" s="340">
        <f>'[3]2 мес-19'!M17*100000/'[3]2 мес-19'!$C17*6.186</f>
        <v>42.540510678681379</v>
      </c>
      <c r="N18" s="340">
        <f>'[3]2 мес-19'!N17*100000/'[3]2 мес-19'!$C17*6.186</f>
        <v>2.8360340452454249</v>
      </c>
      <c r="O18" s="340">
        <f>'[3]2 мес-19'!O17*100000/'[3]2 мес-19'!$C17*6.186</f>
        <v>5.6720680904908498</v>
      </c>
      <c r="P18" s="340">
        <f>'[3]2 мес-19'!P17*100000/'[3]2 мес-19'!$C17*6.186</f>
        <v>34.032408542945099</v>
      </c>
      <c r="Q18" s="340">
        <f>'[3]2 мес-19'!Q17*100000/'[3]2 мес-19'!$C17*6.186</f>
        <v>0</v>
      </c>
      <c r="R18" s="340">
        <f>'[3]2 мес-19'!R17*100000/'[3]2 мес-19'!$C17*6.186</f>
        <v>8.5081021357362747</v>
      </c>
      <c r="S18" s="340">
        <f>'[3]2 мес-19'!S17*100000/'[3]2 мес-19'!$C17*6.186</f>
        <v>5.6720680904908498</v>
      </c>
      <c r="T18" s="340">
        <f>'[3]2 мес-19'!T17*100000/'[3]2 мес-19'!$C17*6.186</f>
        <v>130.45756608128954</v>
      </c>
      <c r="U18" s="340">
        <f>'[3]2 мес-19'!U17*100000/'[3]2 мес-19'!$C17*6.186</f>
        <v>96.42515753834445</v>
      </c>
      <c r="V18" s="340">
        <f>'[3]2 мес-19'!V17*100000/'[3]2 мес-19'!$C17*6.186</f>
        <v>2.8360340452454249</v>
      </c>
      <c r="IQ18" s="341"/>
      <c r="IR18" s="341"/>
      <c r="IS18" s="341"/>
      <c r="IT18" s="341"/>
      <c r="IU18" s="341"/>
      <c r="IV18" s="341"/>
    </row>
    <row r="19" spans="1:256" s="348" customFormat="1" ht="33" customHeight="1">
      <c r="A19" s="345" t="s">
        <v>165</v>
      </c>
      <c r="B19" s="346"/>
      <c r="C19" s="347"/>
      <c r="D19" s="337">
        <v>969.93698379550563</v>
      </c>
      <c r="E19" s="337">
        <v>17.016438312201856</v>
      </c>
      <c r="F19" s="337">
        <v>153.14794480981669</v>
      </c>
      <c r="G19" s="337">
        <v>0</v>
      </c>
      <c r="H19" s="337">
        <v>22.688584416269137</v>
      </c>
      <c r="I19" s="337">
        <v>0</v>
      </c>
      <c r="J19" s="337">
        <v>28.360730520336421</v>
      </c>
      <c r="K19" s="337">
        <v>397.05022728470993</v>
      </c>
      <c r="L19" s="337">
        <v>42.541095780504634</v>
      </c>
      <c r="M19" s="337">
        <v>34.032876624403713</v>
      </c>
      <c r="N19" s="337">
        <v>0</v>
      </c>
      <c r="O19" s="337">
        <v>0</v>
      </c>
      <c r="P19" s="337">
        <v>25.524657468302781</v>
      </c>
      <c r="Q19" s="337">
        <v>0</v>
      </c>
      <c r="R19" s="337">
        <v>2.8360730520336421</v>
      </c>
      <c r="S19" s="337">
        <v>0</v>
      </c>
      <c r="T19" s="337">
        <v>116.27899513337934</v>
      </c>
      <c r="U19" s="337">
        <v>130.45936039354754</v>
      </c>
      <c r="V19" s="337">
        <v>11.344292208134569</v>
      </c>
      <c r="IQ19" s="349"/>
      <c r="IR19" s="349"/>
      <c r="IS19" s="349"/>
      <c r="IT19" s="349"/>
      <c r="IU19" s="349"/>
      <c r="IV19" s="349"/>
    </row>
    <row r="20" spans="1:256" ht="26.25" customHeight="1">
      <c r="A20" s="350" t="s">
        <v>166</v>
      </c>
      <c r="B20" s="350"/>
      <c r="C20" s="350"/>
      <c r="D20" s="351">
        <f>D18/D19-100%</f>
        <v>0.18127030252587528</v>
      </c>
      <c r="E20" s="351">
        <f t="shared" ref="E20:V20" si="0">E18/E19-100%</f>
        <v>-0.16667812816862793</v>
      </c>
      <c r="F20" s="351">
        <f t="shared" si="0"/>
        <v>9.2577565290021369E-2</v>
      </c>
      <c r="G20" s="351"/>
      <c r="H20" s="351">
        <f t="shared" si="0"/>
        <v>-0.37500859612647086</v>
      </c>
      <c r="I20" s="351"/>
      <c r="J20" s="351">
        <f t="shared" si="0"/>
        <v>-0.10001237842211808</v>
      </c>
      <c r="K20" s="351">
        <f t="shared" si="0"/>
        <v>0.34998143236682289</v>
      </c>
      <c r="L20" s="351">
        <f t="shared" si="0"/>
        <v>0.46664649442321515</v>
      </c>
      <c r="M20" s="351">
        <f t="shared" si="0"/>
        <v>0.24998280774705828</v>
      </c>
      <c r="N20" s="351"/>
      <c r="O20" s="351"/>
      <c r="P20" s="351">
        <f t="shared" si="0"/>
        <v>0.33331499493019545</v>
      </c>
      <c r="Q20" s="351"/>
      <c r="R20" s="352" t="s">
        <v>167</v>
      </c>
      <c r="S20" s="351"/>
      <c r="T20" s="351">
        <f t="shared" si="0"/>
        <v>0.12193578841687169</v>
      </c>
      <c r="U20" s="351">
        <f t="shared" si="0"/>
        <v>-0.26087973107130458</v>
      </c>
      <c r="V20" s="351">
        <f t="shared" si="0"/>
        <v>-0.75000343845058837</v>
      </c>
      <c r="IQ20" s="353"/>
      <c r="IR20" s="353"/>
      <c r="IS20" s="353"/>
      <c r="IT20" s="353"/>
      <c r="IU20" s="353"/>
      <c r="IV20" s="353"/>
    </row>
    <row r="21" spans="1:256" s="348" customFormat="1" ht="35.25" customHeight="1">
      <c r="A21" s="354" t="s">
        <v>168</v>
      </c>
      <c r="B21" s="355"/>
      <c r="C21" s="356"/>
      <c r="D21" s="337">
        <v>1054.3961966886868</v>
      </c>
      <c r="E21" s="337">
        <v>11.398877802039857</v>
      </c>
      <c r="F21" s="337">
        <v>142.48597252549823</v>
      </c>
      <c r="G21" s="337">
        <v>0</v>
      </c>
      <c r="H21" s="337">
        <v>11.398877802039857</v>
      </c>
      <c r="I21" s="337">
        <v>0</v>
      </c>
      <c r="J21" s="337">
        <v>14.248597252549823</v>
      </c>
      <c r="K21" s="337">
        <v>498.70090383924378</v>
      </c>
      <c r="L21" s="337">
        <v>59.844108460709251</v>
      </c>
      <c r="M21" s="337">
        <v>34.196633406119574</v>
      </c>
      <c r="N21" s="337"/>
      <c r="O21" s="337">
        <v>2.8497194505099643</v>
      </c>
      <c r="P21" s="337">
        <v>14.248597252549823</v>
      </c>
      <c r="Q21" s="337">
        <v>0</v>
      </c>
      <c r="R21" s="337">
        <v>5.6994389010199287</v>
      </c>
      <c r="S21" s="337">
        <v>0</v>
      </c>
      <c r="T21" s="337">
        <v>108.28933911937864</v>
      </c>
      <c r="U21" s="337">
        <v>148.18541142651813</v>
      </c>
      <c r="V21" s="337">
        <v>5.6994389010199287</v>
      </c>
      <c r="IQ21" s="349"/>
      <c r="IR21" s="349"/>
      <c r="IS21" s="349"/>
      <c r="IT21" s="349"/>
      <c r="IU21" s="349"/>
      <c r="IV21" s="349"/>
    </row>
    <row r="22" spans="1:256" ht="12.75" customHeight="1">
      <c r="A22" s="307"/>
      <c r="B22" s="307"/>
      <c r="C22" s="307"/>
      <c r="D22" s="307"/>
      <c r="E22" s="307"/>
      <c r="F22" s="307"/>
      <c r="G22" s="307"/>
      <c r="H22" s="307"/>
      <c r="I22" s="307"/>
      <c r="J22" s="307"/>
      <c r="K22" s="307"/>
      <c r="L22" s="307"/>
      <c r="M22" s="307"/>
      <c r="N22" s="307"/>
      <c r="O22" s="307"/>
      <c r="P22" s="307"/>
      <c r="Q22" s="307"/>
      <c r="R22" s="307"/>
      <c r="S22" s="307"/>
      <c r="T22" s="307"/>
      <c r="U22" s="357"/>
      <c r="V22" s="358"/>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59"/>
      <c r="ED22" s="359"/>
      <c r="EE22" s="359"/>
      <c r="EF22" s="359"/>
      <c r="EG22" s="359"/>
      <c r="EH22" s="359"/>
      <c r="EI22" s="359"/>
      <c r="EJ22" s="359"/>
      <c r="EK22" s="359"/>
      <c r="EL22" s="359"/>
      <c r="EM22" s="359"/>
      <c r="EN22" s="359"/>
      <c r="EO22" s="359"/>
      <c r="EP22" s="359"/>
      <c r="EQ22" s="359"/>
      <c r="ER22" s="359"/>
      <c r="ES22" s="359"/>
      <c r="ET22" s="359"/>
      <c r="EU22" s="359"/>
      <c r="EV22" s="359"/>
      <c r="EW22" s="359"/>
      <c r="EX22" s="359"/>
      <c r="EY22" s="359"/>
      <c r="EZ22" s="359"/>
      <c r="FA22" s="359"/>
      <c r="FB22" s="359"/>
      <c r="FC22" s="359"/>
      <c r="FD22" s="359"/>
      <c r="FE22" s="359"/>
      <c r="FF22" s="359"/>
      <c r="FG22" s="359"/>
      <c r="FH22" s="359"/>
      <c r="FI22" s="359"/>
      <c r="FJ22" s="359"/>
      <c r="FK22" s="359"/>
      <c r="FL22" s="359"/>
      <c r="FM22" s="359"/>
      <c r="FN22" s="359"/>
      <c r="FO22" s="359"/>
      <c r="FP22" s="359"/>
      <c r="FQ22" s="359"/>
      <c r="FR22" s="359"/>
      <c r="FS22" s="359"/>
      <c r="FT22" s="359"/>
      <c r="FU22" s="359"/>
      <c r="FV22" s="359"/>
      <c r="FW22" s="359"/>
      <c r="FX22" s="359"/>
      <c r="FY22" s="359"/>
      <c r="FZ22" s="359"/>
      <c r="GA22" s="359"/>
      <c r="GB22" s="359"/>
      <c r="GC22" s="359"/>
      <c r="GD22" s="359"/>
      <c r="GE22" s="359"/>
      <c r="GF22" s="359"/>
      <c r="GG22" s="359"/>
      <c r="GH22" s="359"/>
      <c r="GI22" s="359"/>
      <c r="GJ22" s="359"/>
      <c r="GK22" s="359"/>
      <c r="GL22" s="359"/>
      <c r="GM22" s="359"/>
      <c r="GN22" s="359"/>
      <c r="GO22" s="359"/>
      <c r="GP22" s="359"/>
      <c r="GQ22" s="359"/>
      <c r="GR22" s="359"/>
      <c r="GS22" s="359"/>
      <c r="GT22" s="359"/>
      <c r="GU22" s="359"/>
      <c r="GV22" s="359"/>
      <c r="GW22" s="359"/>
      <c r="GX22" s="359"/>
      <c r="GY22" s="359"/>
      <c r="GZ22" s="359"/>
      <c r="HA22" s="359"/>
      <c r="HB22" s="359"/>
      <c r="HC22" s="359"/>
      <c r="HD22" s="359"/>
      <c r="HE22" s="359"/>
      <c r="HF22" s="359"/>
      <c r="HG22" s="359"/>
      <c r="HH22" s="359"/>
      <c r="HI22" s="359"/>
      <c r="HJ22" s="359"/>
      <c r="HK22" s="359"/>
      <c r="HL22" s="359"/>
      <c r="HM22" s="359"/>
      <c r="HN22" s="359"/>
      <c r="HO22" s="359"/>
      <c r="HP22" s="359"/>
      <c r="HQ22" s="359"/>
      <c r="HR22" s="359"/>
      <c r="HS22" s="359"/>
      <c r="HT22" s="359"/>
      <c r="HU22" s="359"/>
      <c r="HV22" s="359"/>
      <c r="HW22" s="359"/>
      <c r="HX22" s="359"/>
      <c r="HY22" s="359"/>
      <c r="HZ22" s="359"/>
      <c r="IA22" s="359"/>
      <c r="IB22" s="359"/>
      <c r="IC22" s="359"/>
      <c r="ID22" s="359"/>
      <c r="IE22" s="359"/>
      <c r="IF22" s="359"/>
      <c r="IG22" s="359"/>
      <c r="IH22" s="359"/>
      <c r="II22" s="359"/>
      <c r="IJ22" s="359"/>
      <c r="IK22" s="359"/>
      <c r="IL22" s="359"/>
      <c r="IM22" s="359"/>
      <c r="IN22" s="359"/>
      <c r="IO22" s="359"/>
      <c r="IP22" s="359"/>
      <c r="IQ22" s="359"/>
      <c r="IR22" s="353"/>
      <c r="IS22" s="353"/>
      <c r="IT22" s="353"/>
      <c r="IU22" s="353"/>
      <c r="IV22" s="353"/>
    </row>
    <row r="23" spans="1:256" ht="12.75" customHeight="1">
      <c r="U23" s="359"/>
      <c r="V23" s="360"/>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c r="BK23" s="359"/>
      <c r="BL23" s="359"/>
      <c r="BM23" s="359"/>
      <c r="BN23" s="359"/>
      <c r="BO23" s="359"/>
      <c r="BP23" s="359"/>
      <c r="BQ23" s="359"/>
      <c r="BR23" s="359"/>
      <c r="BS23" s="359"/>
      <c r="BT23" s="359"/>
      <c r="BU23" s="359"/>
      <c r="BV23" s="359"/>
      <c r="BW23" s="359"/>
      <c r="BX23" s="359"/>
      <c r="BY23" s="359"/>
      <c r="BZ23" s="359"/>
      <c r="CA23" s="359"/>
      <c r="CB23" s="359"/>
      <c r="CC23" s="359"/>
      <c r="CD23" s="359"/>
      <c r="CE23" s="359"/>
      <c r="CF23" s="359"/>
      <c r="CG23" s="359"/>
      <c r="CH23" s="359"/>
      <c r="CI23" s="359"/>
      <c r="CJ23" s="359"/>
      <c r="CK23" s="359"/>
      <c r="CL23" s="359"/>
      <c r="CM23" s="359"/>
      <c r="CN23" s="359"/>
      <c r="CO23" s="359"/>
      <c r="CP23" s="359"/>
      <c r="CQ23" s="359"/>
      <c r="CR23" s="359"/>
      <c r="CS23" s="359"/>
      <c r="CT23" s="359"/>
      <c r="CU23" s="359"/>
      <c r="CV23" s="359"/>
      <c r="CW23" s="359"/>
      <c r="CX23" s="359"/>
      <c r="CY23" s="359"/>
      <c r="CZ23" s="359"/>
      <c r="DA23" s="359"/>
      <c r="DB23" s="359"/>
      <c r="DC23" s="359"/>
      <c r="DD23" s="359"/>
      <c r="DE23" s="359"/>
      <c r="DF23" s="359"/>
      <c r="DG23" s="359"/>
      <c r="DH23" s="359"/>
      <c r="DI23" s="359"/>
      <c r="DJ23" s="359"/>
      <c r="DK23" s="359"/>
      <c r="DL23" s="359"/>
      <c r="DM23" s="359"/>
      <c r="DN23" s="359"/>
      <c r="DO23" s="359"/>
      <c r="DP23" s="359"/>
      <c r="DQ23" s="359"/>
      <c r="DR23" s="359"/>
      <c r="DS23" s="359"/>
      <c r="DT23" s="359"/>
      <c r="DU23" s="359"/>
      <c r="DV23" s="359"/>
      <c r="DW23" s="359"/>
      <c r="DX23" s="359"/>
      <c r="DY23" s="359"/>
      <c r="DZ23" s="359"/>
      <c r="EA23" s="359"/>
      <c r="EB23" s="359"/>
      <c r="EC23" s="359"/>
      <c r="ED23" s="359"/>
      <c r="EE23" s="359"/>
      <c r="EF23" s="359"/>
      <c r="EG23" s="359"/>
      <c r="EH23" s="359"/>
      <c r="EI23" s="359"/>
      <c r="EJ23" s="359"/>
      <c r="EK23" s="359"/>
      <c r="EL23" s="359"/>
      <c r="EM23" s="359"/>
      <c r="EN23" s="359"/>
      <c r="EO23" s="359"/>
      <c r="EP23" s="359"/>
      <c r="EQ23" s="359"/>
      <c r="ER23" s="359"/>
      <c r="ES23" s="359"/>
      <c r="ET23" s="359"/>
      <c r="EU23" s="359"/>
      <c r="EV23" s="359"/>
      <c r="EW23" s="359"/>
      <c r="EX23" s="359"/>
      <c r="EY23" s="359"/>
      <c r="EZ23" s="359"/>
      <c r="FA23" s="359"/>
      <c r="FB23" s="359"/>
      <c r="FC23" s="359"/>
      <c r="FD23" s="359"/>
      <c r="FE23" s="359"/>
      <c r="FF23" s="359"/>
      <c r="FG23" s="359"/>
      <c r="FH23" s="359"/>
      <c r="FI23" s="359"/>
      <c r="FJ23" s="359"/>
      <c r="FK23" s="359"/>
      <c r="FL23" s="359"/>
      <c r="FM23" s="359"/>
      <c r="FN23" s="359"/>
      <c r="FO23" s="359"/>
      <c r="FP23" s="359"/>
      <c r="FQ23" s="359"/>
      <c r="FR23" s="359"/>
      <c r="FS23" s="359"/>
      <c r="FT23" s="359"/>
      <c r="FU23" s="359"/>
      <c r="FV23" s="359"/>
      <c r="FW23" s="359"/>
      <c r="FX23" s="359"/>
      <c r="FY23" s="359"/>
      <c r="FZ23" s="359"/>
      <c r="GA23" s="359"/>
      <c r="GB23" s="359"/>
      <c r="GC23" s="359"/>
      <c r="GD23" s="359"/>
      <c r="GE23" s="359"/>
      <c r="GF23" s="359"/>
      <c r="GG23" s="359"/>
      <c r="GH23" s="359"/>
      <c r="GI23" s="359"/>
      <c r="GJ23" s="359"/>
      <c r="GK23" s="359"/>
      <c r="GL23" s="359"/>
      <c r="GM23" s="359"/>
      <c r="GN23" s="359"/>
      <c r="GO23" s="359"/>
      <c r="GP23" s="359"/>
      <c r="GQ23" s="359"/>
      <c r="GR23" s="359"/>
      <c r="GS23" s="359"/>
      <c r="GT23" s="359"/>
      <c r="GU23" s="359"/>
      <c r="GV23" s="359"/>
      <c r="GW23" s="359"/>
      <c r="GX23" s="359"/>
      <c r="GY23" s="359"/>
      <c r="GZ23" s="359"/>
      <c r="HA23" s="359"/>
      <c r="HB23" s="359"/>
      <c r="HC23" s="359"/>
      <c r="HD23" s="359"/>
      <c r="HE23" s="359"/>
      <c r="HF23" s="359"/>
      <c r="HG23" s="359"/>
      <c r="HH23" s="359"/>
      <c r="HI23" s="359"/>
      <c r="HJ23" s="359"/>
      <c r="HK23" s="359"/>
      <c r="HL23" s="359"/>
      <c r="HM23" s="359"/>
      <c r="HN23" s="359"/>
      <c r="HO23" s="359"/>
      <c r="HP23" s="359"/>
      <c r="HQ23" s="359"/>
      <c r="HR23" s="359"/>
      <c r="HS23" s="359"/>
      <c r="HT23" s="359"/>
      <c r="HU23" s="359"/>
      <c r="HV23" s="359"/>
      <c r="HW23" s="359"/>
      <c r="HX23" s="359"/>
      <c r="HY23" s="359"/>
      <c r="HZ23" s="359"/>
      <c r="IA23" s="359"/>
      <c r="IB23" s="359"/>
      <c r="IC23" s="359"/>
      <c r="ID23" s="359"/>
      <c r="IE23" s="359"/>
      <c r="IF23" s="359"/>
      <c r="IG23" s="359"/>
      <c r="IH23" s="359"/>
      <c r="II23" s="359"/>
      <c r="IJ23" s="359"/>
      <c r="IK23" s="359"/>
      <c r="IL23" s="359"/>
      <c r="IM23" s="359"/>
      <c r="IN23" s="359"/>
      <c r="IO23" s="359"/>
      <c r="IP23" s="359"/>
      <c r="IQ23" s="359"/>
      <c r="IR23" s="353"/>
      <c r="IS23" s="353"/>
      <c r="IT23" s="353"/>
      <c r="IU23" s="353"/>
      <c r="IV23" s="353"/>
    </row>
    <row r="24" spans="1:256" ht="12.75" customHeight="1">
      <c r="IR24" s="353"/>
      <c r="IS24" s="353"/>
      <c r="IT24" s="353"/>
      <c r="IU24" s="353"/>
      <c r="IV24" s="353"/>
    </row>
    <row r="25" spans="1:256" ht="12.75" customHeight="1">
      <c r="IR25" s="353"/>
      <c r="IS25" s="353"/>
      <c r="IT25" s="353"/>
      <c r="IU25" s="353"/>
      <c r="IV25" s="353"/>
    </row>
    <row r="26" spans="1:256" ht="12.75" customHeight="1">
      <c r="IR26" s="353"/>
      <c r="IS26" s="353"/>
      <c r="IT26" s="353"/>
      <c r="IU26" s="353"/>
      <c r="IV26" s="353"/>
    </row>
    <row r="27" spans="1:256" ht="12.75" customHeight="1">
      <c r="IR27" s="353"/>
      <c r="IS27" s="353"/>
      <c r="IT27" s="353"/>
      <c r="IU27" s="353"/>
      <c r="IV27" s="353"/>
    </row>
    <row r="28" spans="1:256" ht="12.75" customHeight="1">
      <c r="IR28" s="353"/>
      <c r="IS28" s="353"/>
      <c r="IT28" s="353"/>
      <c r="IU28" s="353"/>
      <c r="IV28" s="353"/>
    </row>
    <row r="29" spans="1:256" ht="12.75" customHeight="1">
      <c r="IR29" s="353"/>
      <c r="IS29" s="353"/>
      <c r="IT29" s="353"/>
      <c r="IU29" s="353"/>
      <c r="IV29" s="353"/>
    </row>
  </sheetData>
  <sheetProtection selectLockedCells="1" selectUnlockedCells="1"/>
  <mergeCells count="8">
    <mergeCell ref="A21:C21"/>
    <mergeCell ref="B2:T2"/>
    <mergeCell ref="A1:T1"/>
    <mergeCell ref="A3:T3"/>
    <mergeCell ref="C4:C5"/>
    <mergeCell ref="A18:B18"/>
    <mergeCell ref="A19:C19"/>
    <mergeCell ref="A20:C20"/>
  </mergeCells>
  <printOptions horizontalCentered="1"/>
  <pageMargins left="0.39370078740157483" right="0.19685039370078741" top="0.39370078740157483" bottom="0.39370078740157483" header="0.51181102362204722" footer="0.51181102362204722"/>
  <pageSetup paperSize="9" scale="7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U26"/>
  <sheetViews>
    <sheetView showGridLines="0" showZeros="0" zoomScale="93" zoomScaleNormal="93" workbookViewId="0">
      <selection activeCell="A3" sqref="A3"/>
    </sheetView>
  </sheetViews>
  <sheetFormatPr defaultColWidth="0" defaultRowHeight="12.75" customHeight="1" outlineLevelRow="1"/>
  <cols>
    <col min="1" max="1" width="3.5" style="308" customWidth="1"/>
    <col min="2" max="2" width="12.875" style="308" customWidth="1"/>
    <col min="3" max="3" width="8.125" style="308" customWidth="1"/>
    <col min="4" max="4" width="6.75" style="308" customWidth="1"/>
    <col min="5" max="5" width="6.375" style="308" customWidth="1"/>
    <col min="6" max="6" width="7" style="308" customWidth="1"/>
    <col min="7" max="10" width="6.375" style="308" customWidth="1"/>
    <col min="11" max="11" width="7.5" style="308" customWidth="1"/>
    <col min="12" max="13" width="6.875" style="308" customWidth="1"/>
    <col min="14" max="17" width="6.375" style="308" customWidth="1"/>
    <col min="18" max="18" width="6.75" style="308" customWidth="1"/>
    <col min="19" max="19" width="6.5" style="308" customWidth="1"/>
    <col min="20" max="20" width="6.375" style="308" customWidth="1"/>
    <col min="21" max="16384" width="0" style="308" hidden="1"/>
  </cols>
  <sheetData>
    <row r="1" spans="1:22" s="224" customFormat="1" ht="24" customHeight="1">
      <c r="A1" s="361" t="s">
        <v>169</v>
      </c>
      <c r="B1" s="361"/>
      <c r="C1" s="361"/>
      <c r="D1" s="361"/>
      <c r="E1" s="361"/>
      <c r="F1" s="361"/>
      <c r="G1" s="361"/>
      <c r="H1" s="361"/>
      <c r="I1" s="361"/>
      <c r="J1" s="361"/>
      <c r="K1" s="361"/>
      <c r="L1" s="361"/>
      <c r="M1" s="361"/>
      <c r="N1" s="361"/>
      <c r="O1" s="361"/>
      <c r="P1" s="361"/>
      <c r="Q1" s="361"/>
      <c r="R1" s="361"/>
      <c r="S1" s="362"/>
      <c r="T1" s="362"/>
    </row>
    <row r="2" spans="1:22" s="226" customFormat="1" ht="25.5" customHeight="1">
      <c r="A2" s="363"/>
      <c r="B2" s="364" t="s">
        <v>170</v>
      </c>
      <c r="C2" s="364"/>
      <c r="D2" s="364"/>
      <c r="E2" s="364"/>
      <c r="F2" s="364"/>
      <c r="G2" s="364"/>
      <c r="H2" s="364"/>
      <c r="I2" s="364"/>
      <c r="J2" s="364"/>
      <c r="K2" s="364"/>
      <c r="L2" s="364"/>
      <c r="M2" s="364"/>
      <c r="N2" s="364"/>
      <c r="O2" s="364"/>
      <c r="P2" s="364"/>
      <c r="Q2" s="364"/>
      <c r="R2" s="364"/>
      <c r="T2" s="227"/>
    </row>
    <row r="3" spans="1:22" s="422" customFormat="1" ht="36.75" customHeight="1" thickBot="1">
      <c r="A3" s="420" t="s">
        <v>103</v>
      </c>
      <c r="B3" s="421"/>
      <c r="C3" s="421"/>
      <c r="D3" s="421"/>
      <c r="E3" s="421"/>
      <c r="F3" s="421"/>
      <c r="G3" s="421"/>
      <c r="H3" s="421"/>
      <c r="I3" s="421"/>
      <c r="J3" s="421"/>
      <c r="K3" s="421"/>
      <c r="L3" s="421"/>
      <c r="M3" s="421"/>
      <c r="N3" s="421"/>
      <c r="O3" s="421"/>
      <c r="P3" s="421"/>
      <c r="Q3" s="421"/>
      <c r="R3" s="421"/>
      <c r="T3" s="423"/>
    </row>
    <row r="4" spans="1:22" s="237" customFormat="1" ht="129.75" customHeight="1" thickBot="1">
      <c r="A4" s="228" t="s">
        <v>104</v>
      </c>
      <c r="B4" s="365" t="s">
        <v>105</v>
      </c>
      <c r="C4" s="366" t="s">
        <v>171</v>
      </c>
      <c r="D4" s="367" t="s">
        <v>107</v>
      </c>
      <c r="E4" s="232" t="s">
        <v>108</v>
      </c>
      <c r="F4" s="233" t="s">
        <v>109</v>
      </c>
      <c r="G4" s="233" t="s">
        <v>110</v>
      </c>
      <c r="H4" s="233" t="s">
        <v>111</v>
      </c>
      <c r="I4" s="233" t="s">
        <v>112</v>
      </c>
      <c r="J4" s="233" t="s">
        <v>113</v>
      </c>
      <c r="K4" s="233" t="s">
        <v>114</v>
      </c>
      <c r="L4" s="233" t="s">
        <v>115</v>
      </c>
      <c r="M4" s="233" t="s">
        <v>116</v>
      </c>
      <c r="N4" s="233" t="s">
        <v>117</v>
      </c>
      <c r="O4" s="233" t="s">
        <v>118</v>
      </c>
      <c r="P4" s="233" t="s">
        <v>119</v>
      </c>
      <c r="Q4" s="233" t="s">
        <v>122</v>
      </c>
      <c r="R4" s="233" t="s">
        <v>123</v>
      </c>
      <c r="S4" s="235" t="s">
        <v>124</v>
      </c>
      <c r="T4" s="236" t="s">
        <v>125</v>
      </c>
      <c r="V4" s="238" t="s">
        <v>126</v>
      </c>
    </row>
    <row r="5" spans="1:22" s="237" customFormat="1" ht="33" customHeight="1" thickBot="1">
      <c r="A5" s="240"/>
      <c r="B5" s="368"/>
      <c r="C5" s="369"/>
      <c r="D5" s="243"/>
      <c r="E5" s="244" t="s">
        <v>127</v>
      </c>
      <c r="F5" s="245" t="s">
        <v>128</v>
      </c>
      <c r="G5" s="245" t="s">
        <v>129</v>
      </c>
      <c r="H5" s="245" t="s">
        <v>130</v>
      </c>
      <c r="I5" s="245" t="s">
        <v>131</v>
      </c>
      <c r="J5" s="245" t="s">
        <v>132</v>
      </c>
      <c r="K5" s="313" t="s">
        <v>133</v>
      </c>
      <c r="L5" s="245" t="s">
        <v>134</v>
      </c>
      <c r="M5" s="245" t="s">
        <v>135</v>
      </c>
      <c r="N5" s="245" t="s">
        <v>136</v>
      </c>
      <c r="O5" s="245" t="s">
        <v>137</v>
      </c>
      <c r="P5" s="245" t="s">
        <v>138</v>
      </c>
      <c r="Q5" s="245" t="s">
        <v>141</v>
      </c>
      <c r="R5" s="245" t="s">
        <v>142</v>
      </c>
      <c r="S5" s="247" t="s">
        <v>143</v>
      </c>
      <c r="T5" s="370" t="s">
        <v>144</v>
      </c>
      <c r="V5" s="249" t="s">
        <v>145</v>
      </c>
    </row>
    <row r="6" spans="1:22" s="237" customFormat="1" ht="18" customHeight="1" outlineLevel="1">
      <c r="A6" s="250">
        <v>1</v>
      </c>
      <c r="B6" s="371" t="s">
        <v>73</v>
      </c>
      <c r="C6" s="372">
        <v>18566</v>
      </c>
      <c r="D6" s="373">
        <f t="shared" ref="D6:D15" si="0">SUM(E6:S6)</f>
        <v>14</v>
      </c>
      <c r="E6" s="253">
        <f>'[3]янв-тр'!E5+'[3]фев-тр '!E5</f>
        <v>2</v>
      </c>
      <c r="F6" s="253">
        <f>'[3]янв-тр'!F5+'[3]фев-тр '!F5</f>
        <v>5</v>
      </c>
      <c r="G6" s="253">
        <f>'[3]янв-тр'!G5+'[3]фев-тр '!G5</f>
        <v>0</v>
      </c>
      <c r="H6" s="253">
        <f>'[3]янв-тр'!H5+'[3]фев-тр '!H5</f>
        <v>0</v>
      </c>
      <c r="I6" s="253">
        <f>'[3]янв-тр'!I5+'[3]фев-тр '!I5</f>
        <v>0</v>
      </c>
      <c r="J6" s="253">
        <f>'[3]янв-тр'!J5+'[3]фев-тр '!J5</f>
        <v>0</v>
      </c>
      <c r="K6" s="253">
        <f>'[3]янв-тр'!K5+'[3]фев-тр '!K5</f>
        <v>4</v>
      </c>
      <c r="L6" s="253">
        <f>'[3]янв-тр'!L5+'[3]фев-тр '!L5</f>
        <v>0</v>
      </c>
      <c r="M6" s="253">
        <f>'[3]янв-тр'!M5+'[3]фев-тр '!M5</f>
        <v>0</v>
      </c>
      <c r="N6" s="253">
        <f>'[3]янв-тр'!N5+'[3]фев-тр '!N5</f>
        <v>0</v>
      </c>
      <c r="O6" s="253">
        <f>'[3]янв-тр'!O5+'[3]фев-тр '!O5</f>
        <v>0</v>
      </c>
      <c r="P6" s="253">
        <f>'[3]янв-тр'!P5+'[3]фев-тр '!P5</f>
        <v>0</v>
      </c>
      <c r="Q6" s="253">
        <f>'[3]янв-тр'!Q5+'[3]фев-тр '!Q5</f>
        <v>0</v>
      </c>
      <c r="R6" s="253">
        <f>'[3]янв-тр'!R5+'[3]фев-тр '!R5</f>
        <v>0</v>
      </c>
      <c r="S6" s="253">
        <f>'[3]янв-тр'!S5+'[3]фев-тр '!S5</f>
        <v>3</v>
      </c>
      <c r="T6" s="253">
        <f>'[3]янв-тр'!T5+'[3]фев-тр '!T5</f>
        <v>0</v>
      </c>
      <c r="V6" s="374"/>
    </row>
    <row r="7" spans="1:22" s="237" customFormat="1" ht="18" customHeight="1" outlineLevel="1">
      <c r="A7" s="250">
        <v>2</v>
      </c>
      <c r="B7" s="371" t="s">
        <v>74</v>
      </c>
      <c r="C7" s="372">
        <v>4367</v>
      </c>
      <c r="D7" s="373">
        <f t="shared" si="0"/>
        <v>4</v>
      </c>
      <c r="E7" s="253">
        <f>'[3]янв-тр'!E6+'[3]фев-тр '!E6</f>
        <v>0</v>
      </c>
      <c r="F7" s="253">
        <f>'[3]янв-тр'!F6+'[3]фев-тр '!F6</f>
        <v>1</v>
      </c>
      <c r="G7" s="253">
        <f>'[3]янв-тр'!G6+'[3]фев-тр '!G6</f>
        <v>0</v>
      </c>
      <c r="H7" s="253">
        <f>'[3]янв-тр'!H6+'[3]фев-тр '!H6</f>
        <v>0</v>
      </c>
      <c r="I7" s="253">
        <f>'[3]янв-тр'!I6+'[3]фев-тр '!I6</f>
        <v>0</v>
      </c>
      <c r="J7" s="253">
        <f>'[3]янв-тр'!J6+'[3]фев-тр '!J6</f>
        <v>0</v>
      </c>
      <c r="K7" s="253">
        <f>'[3]янв-тр'!K6+'[3]фев-тр '!K6</f>
        <v>1</v>
      </c>
      <c r="L7" s="253">
        <f>'[3]янв-тр'!L6+'[3]фев-тр '!L6</f>
        <v>1</v>
      </c>
      <c r="M7" s="253">
        <f>'[3]янв-тр'!M6+'[3]фев-тр '!M6</f>
        <v>0</v>
      </c>
      <c r="N7" s="253">
        <f>'[3]янв-тр'!N6+'[3]фев-тр '!N6</f>
        <v>0</v>
      </c>
      <c r="O7" s="253">
        <f>'[3]янв-тр'!O6+'[3]фев-тр '!O6</f>
        <v>0</v>
      </c>
      <c r="P7" s="253">
        <f>'[3]янв-тр'!P6+'[3]фев-тр '!P6</f>
        <v>0</v>
      </c>
      <c r="Q7" s="253">
        <f>'[3]янв-тр'!Q6+'[3]фев-тр '!Q6</f>
        <v>0</v>
      </c>
      <c r="R7" s="253">
        <f>'[3]янв-тр'!R6+'[3]фев-тр '!R6</f>
        <v>0</v>
      </c>
      <c r="S7" s="253">
        <f>'[3]янв-тр'!S6+'[3]фев-тр '!S6</f>
        <v>1</v>
      </c>
      <c r="T7" s="253">
        <f>'[3]янв-тр'!T6+'[3]фев-тр '!T6</f>
        <v>0</v>
      </c>
      <c r="V7" s="374"/>
    </row>
    <row r="8" spans="1:22" s="239" customFormat="1" ht="18" customHeight="1">
      <c r="A8" s="250">
        <v>3</v>
      </c>
      <c r="B8" s="371" t="s">
        <v>75</v>
      </c>
      <c r="C8" s="372">
        <v>6144</v>
      </c>
      <c r="D8" s="373">
        <f t="shared" si="0"/>
        <v>7</v>
      </c>
      <c r="E8" s="253">
        <f>'[3]янв-тр'!E7+'[3]фев-тр '!E7</f>
        <v>0</v>
      </c>
      <c r="F8" s="253">
        <f>'[3]янв-тр'!F7+'[3]фев-тр '!F7</f>
        <v>1</v>
      </c>
      <c r="G8" s="253">
        <f>'[3]янв-тр'!G7+'[3]фев-тр '!G7</f>
        <v>0</v>
      </c>
      <c r="H8" s="253">
        <f>'[3]янв-тр'!H7+'[3]фев-тр '!H7</f>
        <v>1</v>
      </c>
      <c r="I8" s="253">
        <f>'[3]янв-тр'!I7+'[3]фев-тр '!I7</f>
        <v>0</v>
      </c>
      <c r="J8" s="253">
        <f>'[3]янв-тр'!J7+'[3]фев-тр '!J7</f>
        <v>1</v>
      </c>
      <c r="K8" s="253">
        <f>'[3]янв-тр'!K7+'[3]фев-тр '!K7</f>
        <v>2</v>
      </c>
      <c r="L8" s="253">
        <f>'[3]янв-тр'!L7+'[3]фев-тр '!L7</f>
        <v>1</v>
      </c>
      <c r="M8" s="253">
        <f>'[3]янв-тр'!M7+'[3]фев-тр '!M7</f>
        <v>0</v>
      </c>
      <c r="N8" s="253">
        <f>'[3]янв-тр'!N7+'[3]фев-тр '!N7</f>
        <v>0</v>
      </c>
      <c r="O8" s="253">
        <f>'[3]янв-тр'!O7+'[3]фев-тр '!O7</f>
        <v>0</v>
      </c>
      <c r="P8" s="253">
        <f>'[3]янв-тр'!P7+'[3]фев-тр '!P7</f>
        <v>0</v>
      </c>
      <c r="Q8" s="253">
        <f>'[3]янв-тр'!Q7+'[3]фев-тр '!Q7</f>
        <v>0</v>
      </c>
      <c r="R8" s="253">
        <f>'[3]янв-тр'!R7+'[3]фев-тр '!R7</f>
        <v>0</v>
      </c>
      <c r="S8" s="253">
        <f>'[3]янв-тр'!S7+'[3]фев-тр '!S7</f>
        <v>1</v>
      </c>
      <c r="T8" s="253">
        <f>'[3]янв-тр'!T7+'[3]фев-тр '!T7</f>
        <v>0</v>
      </c>
    </row>
    <row r="9" spans="1:22" s="239" customFormat="1" ht="18" customHeight="1">
      <c r="A9" s="250">
        <v>4</v>
      </c>
      <c r="B9" s="371" t="s">
        <v>76</v>
      </c>
      <c r="C9" s="372">
        <v>6837</v>
      </c>
      <c r="D9" s="373">
        <f t="shared" si="0"/>
        <v>10</v>
      </c>
      <c r="E9" s="253">
        <f>'[3]янв-тр'!E8+'[3]фев-тр '!E8</f>
        <v>0</v>
      </c>
      <c r="F9" s="253">
        <f>'[3]янв-тр'!F8+'[3]фев-тр '!F8</f>
        <v>1</v>
      </c>
      <c r="G9" s="253">
        <f>'[3]янв-тр'!G8+'[3]фев-тр '!G8</f>
        <v>0</v>
      </c>
      <c r="H9" s="253">
        <f>'[3]янв-тр'!H8+'[3]фев-тр '!H8</f>
        <v>0</v>
      </c>
      <c r="I9" s="253">
        <f>'[3]янв-тр'!I8+'[3]фев-тр '!I8</f>
        <v>0</v>
      </c>
      <c r="J9" s="253">
        <f>'[3]янв-тр'!J8+'[3]фев-тр '!J8</f>
        <v>2</v>
      </c>
      <c r="K9" s="253">
        <f>'[3]янв-тр'!K8+'[3]фев-тр '!K8</f>
        <v>2</v>
      </c>
      <c r="L9" s="253">
        <f>'[3]янв-тр'!L8+'[3]фев-тр '!L8</f>
        <v>0</v>
      </c>
      <c r="M9" s="253">
        <f>'[3]янв-тр'!M8+'[3]фев-тр '!M8</f>
        <v>0</v>
      </c>
      <c r="N9" s="253">
        <f>'[3]янв-тр'!N8+'[3]фев-тр '!N8</f>
        <v>0</v>
      </c>
      <c r="O9" s="253">
        <f>'[3]янв-тр'!O8+'[3]фев-тр '!O8</f>
        <v>0</v>
      </c>
      <c r="P9" s="253">
        <f>'[3]янв-тр'!P8+'[3]фев-тр '!P8</f>
        <v>0</v>
      </c>
      <c r="Q9" s="253">
        <f>'[3]янв-тр'!Q8+'[3]фев-тр '!Q8</f>
        <v>0</v>
      </c>
      <c r="R9" s="253">
        <f>'[3]янв-тр'!R8+'[3]фев-тр '!R8</f>
        <v>1</v>
      </c>
      <c r="S9" s="253">
        <f>'[3]янв-тр'!S8+'[3]фев-тр '!S8</f>
        <v>4</v>
      </c>
      <c r="T9" s="253">
        <f>'[3]янв-тр'!T8+'[3]фев-тр '!T8</f>
        <v>0</v>
      </c>
    </row>
    <row r="10" spans="1:22" s="239" customFormat="1" ht="18" customHeight="1">
      <c r="A10" s="250">
        <v>5</v>
      </c>
      <c r="B10" s="371" t="s">
        <v>77</v>
      </c>
      <c r="C10" s="372">
        <v>7177</v>
      </c>
      <c r="D10" s="373">
        <f t="shared" si="0"/>
        <v>7</v>
      </c>
      <c r="E10" s="253">
        <f>'[3]янв-тр'!E9+'[3]фев-тр '!E9</f>
        <v>0</v>
      </c>
      <c r="F10" s="253">
        <f>'[3]янв-тр'!F9+'[3]фев-тр '!F9</f>
        <v>1</v>
      </c>
      <c r="G10" s="253">
        <f>'[3]янв-тр'!G9+'[3]фев-тр '!G9</f>
        <v>0</v>
      </c>
      <c r="H10" s="253">
        <f>'[3]янв-тр'!H9+'[3]фев-тр '!H9</f>
        <v>0</v>
      </c>
      <c r="I10" s="253">
        <f>'[3]янв-тр'!I9+'[3]фев-тр '!I9</f>
        <v>0</v>
      </c>
      <c r="J10" s="253">
        <f>'[3]янв-тр'!J9+'[3]фев-тр '!J9</f>
        <v>0</v>
      </c>
      <c r="K10" s="253">
        <f>'[3]янв-тр'!K9+'[3]фев-тр '!K9</f>
        <v>5</v>
      </c>
      <c r="L10" s="253">
        <f>'[3]янв-тр'!L9+'[3]фев-тр '!L9</f>
        <v>0</v>
      </c>
      <c r="M10" s="253">
        <f>'[3]янв-тр'!M9+'[3]фев-тр '!M9</f>
        <v>0</v>
      </c>
      <c r="N10" s="253">
        <f>'[3]янв-тр'!N9+'[3]фев-тр '!N9</f>
        <v>0</v>
      </c>
      <c r="O10" s="253">
        <f>'[3]янв-тр'!O9+'[3]фев-тр '!O9</f>
        <v>0</v>
      </c>
      <c r="P10" s="253">
        <f>'[3]янв-тр'!P9+'[3]фев-тр '!P9</f>
        <v>0</v>
      </c>
      <c r="Q10" s="253">
        <f>'[3]янв-тр'!Q9+'[3]фев-тр '!Q9</f>
        <v>0</v>
      </c>
      <c r="R10" s="253">
        <f>'[3]янв-тр'!R9+'[3]фев-тр '!R9</f>
        <v>0</v>
      </c>
      <c r="S10" s="253">
        <f>'[3]янв-тр'!S9+'[3]фев-тр '!S9</f>
        <v>1</v>
      </c>
      <c r="T10" s="253">
        <f>'[3]янв-тр'!T9+'[3]фев-тр '!T9</f>
        <v>0</v>
      </c>
    </row>
    <row r="11" spans="1:22" s="239" customFormat="1" ht="18" customHeight="1">
      <c r="A11" s="250">
        <v>6</v>
      </c>
      <c r="B11" s="371" t="s">
        <v>78</v>
      </c>
      <c r="C11" s="372">
        <v>5911</v>
      </c>
      <c r="D11" s="373">
        <f t="shared" si="0"/>
        <v>7</v>
      </c>
      <c r="E11" s="253">
        <f>'[3]янв-тр'!E10+'[3]фев-тр '!E10</f>
        <v>0</v>
      </c>
      <c r="F11" s="253">
        <f>'[3]янв-тр'!F10+'[3]фев-тр '!F10</f>
        <v>0</v>
      </c>
      <c r="G11" s="253">
        <f>'[3]янв-тр'!G10+'[3]фев-тр '!G10</f>
        <v>0</v>
      </c>
      <c r="H11" s="253">
        <f>'[3]янв-тр'!H10+'[3]фев-тр '!H10</f>
        <v>0</v>
      </c>
      <c r="I11" s="253">
        <f>'[3]янв-тр'!I10+'[3]фев-тр '!I10</f>
        <v>0</v>
      </c>
      <c r="J11" s="253">
        <f>'[3]янв-тр'!J10+'[3]фев-тр '!J10</f>
        <v>1</v>
      </c>
      <c r="K11" s="253">
        <f>'[3]янв-тр'!K10+'[3]фев-тр '!K10</f>
        <v>3</v>
      </c>
      <c r="L11" s="253">
        <f>'[3]янв-тр'!L10+'[3]фев-тр '!L10</f>
        <v>1</v>
      </c>
      <c r="M11" s="253">
        <f>'[3]янв-тр'!M10+'[3]фев-тр '!M10</f>
        <v>0</v>
      </c>
      <c r="N11" s="253">
        <f>'[3]янв-тр'!N10+'[3]фев-тр '!N10</f>
        <v>0</v>
      </c>
      <c r="O11" s="253">
        <f>'[3]янв-тр'!O10+'[3]фев-тр '!O10</f>
        <v>0</v>
      </c>
      <c r="P11" s="253">
        <f>'[3]янв-тр'!P10+'[3]фев-тр '!P10</f>
        <v>0</v>
      </c>
      <c r="Q11" s="253">
        <f>'[3]янв-тр'!Q10+'[3]фев-тр '!Q10</f>
        <v>0</v>
      </c>
      <c r="R11" s="253">
        <f>'[3]янв-тр'!R10+'[3]фев-тр '!R10</f>
        <v>1</v>
      </c>
      <c r="S11" s="253">
        <f>'[3]янв-тр'!S10+'[3]фев-тр '!S10</f>
        <v>1</v>
      </c>
      <c r="T11" s="253">
        <f>'[3]янв-тр'!T10+'[3]фев-тр '!T10</f>
        <v>0</v>
      </c>
    </row>
    <row r="12" spans="1:22" s="239" customFormat="1" ht="18" customHeight="1">
      <c r="A12" s="250">
        <v>7</v>
      </c>
      <c r="B12" s="371" t="s">
        <v>79</v>
      </c>
      <c r="C12" s="375">
        <v>9898</v>
      </c>
      <c r="D12" s="373">
        <f t="shared" si="0"/>
        <v>4</v>
      </c>
      <c r="E12" s="253">
        <f>'[3]янв-тр'!E11+'[3]фев-тр '!E11</f>
        <v>0</v>
      </c>
      <c r="F12" s="253">
        <f>'[3]янв-тр'!F11+'[3]фев-тр '!F11</f>
        <v>1</v>
      </c>
      <c r="G12" s="253">
        <f>'[3]янв-тр'!G11+'[3]фев-тр '!G11</f>
        <v>0</v>
      </c>
      <c r="H12" s="253">
        <f>'[3]янв-тр'!H11+'[3]фев-тр '!H11</f>
        <v>0</v>
      </c>
      <c r="I12" s="253">
        <f>'[3]янв-тр'!I11+'[3]фев-тр '!I11</f>
        <v>0</v>
      </c>
      <c r="J12" s="253">
        <f>'[3]янв-тр'!J11+'[3]фев-тр '!J11</f>
        <v>0</v>
      </c>
      <c r="K12" s="253">
        <f>'[3]янв-тр'!K11+'[3]фев-тр '!K11</f>
        <v>0</v>
      </c>
      <c r="L12" s="253">
        <f>'[3]янв-тр'!L11+'[3]фев-тр '!L11</f>
        <v>0</v>
      </c>
      <c r="M12" s="253">
        <f>'[3]янв-тр'!M11+'[3]фев-тр '!M11</f>
        <v>0</v>
      </c>
      <c r="N12" s="253">
        <f>'[3]янв-тр'!N11+'[3]фев-тр '!N11</f>
        <v>0</v>
      </c>
      <c r="O12" s="253">
        <f>'[3]янв-тр'!O11+'[3]фев-тр '!O11</f>
        <v>0</v>
      </c>
      <c r="P12" s="253">
        <f>'[3]янв-тр'!P11+'[3]фев-тр '!P11</f>
        <v>0</v>
      </c>
      <c r="Q12" s="253">
        <f>'[3]янв-тр'!Q11+'[3]фев-тр '!Q11</f>
        <v>0</v>
      </c>
      <c r="R12" s="253">
        <f>'[3]янв-тр'!R11+'[3]фев-тр '!R11</f>
        <v>1</v>
      </c>
      <c r="S12" s="253">
        <f>'[3]янв-тр'!S11+'[3]фев-тр '!S11</f>
        <v>2</v>
      </c>
      <c r="T12" s="253">
        <f>'[3]янв-тр'!T11+'[3]фев-тр '!T11</f>
        <v>0</v>
      </c>
    </row>
    <row r="13" spans="1:22" s="256" customFormat="1" ht="18" customHeight="1">
      <c r="A13" s="250">
        <v>8</v>
      </c>
      <c r="B13" s="371" t="s">
        <v>80</v>
      </c>
      <c r="C13" s="372">
        <v>7219</v>
      </c>
      <c r="D13" s="373">
        <f t="shared" si="0"/>
        <v>6</v>
      </c>
      <c r="E13" s="253">
        <f>'[3]янв-тр'!E12+'[3]фев-тр '!E12</f>
        <v>0</v>
      </c>
      <c r="F13" s="253">
        <f>'[3]янв-тр'!F12+'[3]фев-тр '!F12</f>
        <v>0</v>
      </c>
      <c r="G13" s="253">
        <f>'[3]янв-тр'!G12+'[3]фев-тр '!G12</f>
        <v>0</v>
      </c>
      <c r="H13" s="253">
        <f>'[3]янв-тр'!H12+'[3]фев-тр '!H12</f>
        <v>0</v>
      </c>
      <c r="I13" s="253">
        <f>'[3]янв-тр'!I12+'[3]фев-тр '!I12</f>
        <v>0</v>
      </c>
      <c r="J13" s="253">
        <f>'[3]янв-тр'!J12+'[3]фев-тр '!J12</f>
        <v>0</v>
      </c>
      <c r="K13" s="253">
        <f>'[3]янв-тр'!K12+'[3]фев-тр '!K12</f>
        <v>3</v>
      </c>
      <c r="L13" s="253">
        <f>'[3]янв-тр'!L12+'[3]фев-тр '!L12</f>
        <v>2</v>
      </c>
      <c r="M13" s="253">
        <f>'[3]янв-тр'!M12+'[3]фев-тр '!M12</f>
        <v>1</v>
      </c>
      <c r="N13" s="253">
        <f>'[3]янв-тр'!N12+'[3]фев-тр '!N12</f>
        <v>0</v>
      </c>
      <c r="O13" s="253">
        <f>'[3]янв-тр'!O12+'[3]фев-тр '!O12</f>
        <v>0</v>
      </c>
      <c r="P13" s="253">
        <f>'[3]янв-тр'!P12+'[3]фев-тр '!P12</f>
        <v>0</v>
      </c>
      <c r="Q13" s="253">
        <f>'[3]янв-тр'!Q12+'[3]фев-тр '!Q12</f>
        <v>0</v>
      </c>
      <c r="R13" s="253">
        <f>'[3]янв-тр'!R12+'[3]фев-тр '!R12</f>
        <v>0</v>
      </c>
      <c r="S13" s="253">
        <f>'[3]янв-тр'!S12+'[3]фев-тр '!S12</f>
        <v>0</v>
      </c>
      <c r="T13" s="253">
        <f>'[3]янв-тр'!T12+'[3]фев-тр '!T12</f>
        <v>0</v>
      </c>
      <c r="U13" s="255"/>
    </row>
    <row r="14" spans="1:22" s="256" customFormat="1" ht="18" customHeight="1">
      <c r="A14" s="250">
        <v>9</v>
      </c>
      <c r="B14" s="371" t="s">
        <v>81</v>
      </c>
      <c r="C14" s="372">
        <v>8436</v>
      </c>
      <c r="D14" s="373">
        <f t="shared" si="0"/>
        <v>9</v>
      </c>
      <c r="E14" s="253">
        <f>'[3]янв-тр'!E13+'[3]фев-тр '!E13</f>
        <v>0</v>
      </c>
      <c r="F14" s="253">
        <f>'[3]янв-тр'!F13+'[3]фев-тр '!F13</f>
        <v>0</v>
      </c>
      <c r="G14" s="253">
        <f>'[3]янв-тр'!G13+'[3]фев-тр '!G13</f>
        <v>0</v>
      </c>
      <c r="H14" s="253">
        <f>'[3]янв-тр'!H13+'[3]фев-тр '!H13</f>
        <v>0</v>
      </c>
      <c r="I14" s="253">
        <f>'[3]янв-тр'!I13+'[3]фев-тр '!I13</f>
        <v>0</v>
      </c>
      <c r="J14" s="253">
        <f>'[3]янв-тр'!J13+'[3]фев-тр '!J13</f>
        <v>0</v>
      </c>
      <c r="K14" s="253">
        <f>'[3]янв-тр'!K13+'[3]фев-тр '!K13</f>
        <v>3</v>
      </c>
      <c r="L14" s="253">
        <f>'[3]янв-тр'!L13+'[3]фев-тр '!L13</f>
        <v>1</v>
      </c>
      <c r="M14" s="253">
        <f>'[3]янв-тр'!M13+'[3]фев-тр '!M13</f>
        <v>0</v>
      </c>
      <c r="N14" s="253">
        <f>'[3]янв-тр'!N13+'[3]фев-тр '!N13</f>
        <v>0</v>
      </c>
      <c r="O14" s="253">
        <f>'[3]янв-тр'!O13+'[3]фев-тр '!O13</f>
        <v>0</v>
      </c>
      <c r="P14" s="253">
        <f>'[3]янв-тр'!P13+'[3]фев-тр '!P13</f>
        <v>1</v>
      </c>
      <c r="Q14" s="253">
        <f>'[3]янв-тр'!Q13+'[3]фев-тр '!Q13</f>
        <v>0</v>
      </c>
      <c r="R14" s="253">
        <f>'[3]янв-тр'!R13+'[3]фев-тр '!R13</f>
        <v>1</v>
      </c>
      <c r="S14" s="253">
        <f>'[3]янв-тр'!S13+'[3]фев-тр '!S13</f>
        <v>3</v>
      </c>
      <c r="T14" s="253">
        <f>'[3]янв-тр'!T13+'[3]фев-тр '!T13</f>
        <v>0</v>
      </c>
      <c r="U14" s="255"/>
    </row>
    <row r="15" spans="1:22" s="239" customFormat="1" ht="18" customHeight="1">
      <c r="A15" s="250">
        <v>10</v>
      </c>
      <c r="B15" s="376" t="s">
        <v>82</v>
      </c>
      <c r="C15" s="372">
        <v>5204</v>
      </c>
      <c r="D15" s="373">
        <f t="shared" si="0"/>
        <v>6</v>
      </c>
      <c r="E15" s="253">
        <f>'[3]янв-тр'!E14+'[3]фев-тр '!E14</f>
        <v>0</v>
      </c>
      <c r="F15" s="253">
        <f>'[3]янв-тр'!F14+'[3]фев-тр '!F14</f>
        <v>0</v>
      </c>
      <c r="G15" s="253">
        <f>'[3]янв-тр'!G14+'[3]фев-тр '!G14</f>
        <v>0</v>
      </c>
      <c r="H15" s="253">
        <f>'[3]янв-тр'!H14+'[3]фев-тр '!H14</f>
        <v>0</v>
      </c>
      <c r="I15" s="253">
        <f>'[3]янв-тр'!I14+'[3]фев-тр '!I14</f>
        <v>0</v>
      </c>
      <c r="J15" s="253">
        <f>'[3]янв-тр'!J14+'[3]фев-тр '!J14</f>
        <v>0</v>
      </c>
      <c r="K15" s="253">
        <f>'[3]янв-тр'!K14+'[3]фев-тр '!K14</f>
        <v>3</v>
      </c>
      <c r="L15" s="253">
        <f>'[3]янв-тр'!L14+'[3]фев-тр '!L14</f>
        <v>0</v>
      </c>
      <c r="M15" s="253">
        <f>'[3]янв-тр'!M14+'[3]фев-тр '!M14</f>
        <v>1</v>
      </c>
      <c r="N15" s="253">
        <f>'[3]янв-тр'!N14+'[3]фев-тр '!N14</f>
        <v>0</v>
      </c>
      <c r="O15" s="253">
        <f>'[3]янв-тр'!O14+'[3]фев-тр '!O14</f>
        <v>0</v>
      </c>
      <c r="P15" s="253">
        <f>'[3]янв-тр'!P14+'[3]фев-тр '!P14</f>
        <v>0</v>
      </c>
      <c r="Q15" s="253">
        <f>'[3]янв-тр'!Q14+'[3]фев-тр '!Q14</f>
        <v>0</v>
      </c>
      <c r="R15" s="253">
        <f>'[3]янв-тр'!R14+'[3]фев-тр '!R14</f>
        <v>0</v>
      </c>
      <c r="S15" s="253">
        <f>'[3]янв-тр'!S14+'[3]фев-тр '!S14</f>
        <v>2</v>
      </c>
      <c r="T15" s="253">
        <f>'[3]янв-тр'!T14+'[3]фев-тр '!T14</f>
        <v>0</v>
      </c>
    </row>
    <row r="16" spans="1:22" s="239" customFormat="1" ht="25.15" customHeight="1">
      <c r="A16" s="261" t="s">
        <v>146</v>
      </c>
      <c r="B16" s="377" t="s">
        <v>83</v>
      </c>
      <c r="C16" s="378">
        <v>79759</v>
      </c>
      <c r="D16" s="373">
        <f t="shared" ref="D16:T16" si="1">SUM(D6:D15)</f>
        <v>74</v>
      </c>
      <c r="E16" s="379">
        <f t="shared" si="1"/>
        <v>2</v>
      </c>
      <c r="F16" s="380">
        <f t="shared" si="1"/>
        <v>10</v>
      </c>
      <c r="G16" s="380">
        <f t="shared" si="1"/>
        <v>0</v>
      </c>
      <c r="H16" s="380">
        <f t="shared" si="1"/>
        <v>1</v>
      </c>
      <c r="I16" s="380">
        <f t="shared" si="1"/>
        <v>0</v>
      </c>
      <c r="J16" s="380">
        <f t="shared" si="1"/>
        <v>4</v>
      </c>
      <c r="K16" s="380">
        <f t="shared" si="1"/>
        <v>26</v>
      </c>
      <c r="L16" s="380">
        <f t="shared" si="1"/>
        <v>6</v>
      </c>
      <c r="M16" s="380">
        <f t="shared" si="1"/>
        <v>2</v>
      </c>
      <c r="N16" s="380">
        <f t="shared" si="1"/>
        <v>0</v>
      </c>
      <c r="O16" s="380">
        <f t="shared" si="1"/>
        <v>0</v>
      </c>
      <c r="P16" s="380">
        <f t="shared" si="1"/>
        <v>1</v>
      </c>
      <c r="Q16" s="380">
        <f t="shared" si="1"/>
        <v>0</v>
      </c>
      <c r="R16" s="380">
        <f t="shared" si="1"/>
        <v>4</v>
      </c>
      <c r="S16" s="381">
        <f t="shared" si="1"/>
        <v>18</v>
      </c>
      <c r="T16" s="380">
        <f t="shared" si="1"/>
        <v>0</v>
      </c>
    </row>
    <row r="17" spans="1:255" s="259" customFormat="1" ht="25.15" customHeight="1">
      <c r="A17" s="250">
        <v>11</v>
      </c>
      <c r="B17" s="382" t="s">
        <v>172</v>
      </c>
      <c r="C17" s="383">
        <v>36472</v>
      </c>
      <c r="D17" s="373">
        <f>SUM(E17:S17)</f>
        <v>21</v>
      </c>
      <c r="E17" s="253">
        <f>'[3]янв-тр'!E16+'[3]фев-тр '!E16</f>
        <v>3</v>
      </c>
      <c r="F17" s="253">
        <f>'[3]янв-тр'!F16+'[3]фев-тр '!F16</f>
        <v>5</v>
      </c>
      <c r="G17" s="253">
        <f>'[3]янв-тр'!G16+'[3]фев-тр '!G16</f>
        <v>0</v>
      </c>
      <c r="H17" s="253">
        <f>'[3]янв-тр'!H16+'[3]фев-тр '!H16</f>
        <v>0</v>
      </c>
      <c r="I17" s="253">
        <f>'[3]янв-тр'!I16+'[3]фев-тр '!I16</f>
        <v>0</v>
      </c>
      <c r="J17" s="253">
        <f>'[3]янв-тр'!J16+'[3]фев-тр '!J16</f>
        <v>1</v>
      </c>
      <c r="K17" s="253">
        <f>'[3]янв-тр'!K16+'[3]фев-тр '!K16</f>
        <v>4</v>
      </c>
      <c r="L17" s="253">
        <f>'[3]янв-тр'!L16+'[3]фев-тр '!L16</f>
        <v>2</v>
      </c>
      <c r="M17" s="253">
        <f>'[3]янв-тр'!M16+'[3]фев-тр '!M16</f>
        <v>3</v>
      </c>
      <c r="N17" s="253">
        <f>'[3]янв-тр'!N16+'[3]фев-тр '!N16</f>
        <v>1</v>
      </c>
      <c r="O17" s="253">
        <f>'[3]янв-тр'!O16+'[3]фев-тр '!O16</f>
        <v>0</v>
      </c>
      <c r="P17" s="253">
        <f>'[3]янв-тр'!P16+'[3]фев-тр '!P16</f>
        <v>0</v>
      </c>
      <c r="Q17" s="253">
        <f>'[3]янв-тр'!Q16+'[3]фев-тр '!Q16</f>
        <v>0</v>
      </c>
      <c r="R17" s="253">
        <f>'[3]янв-тр'!R16+'[3]фев-тр '!R16</f>
        <v>0</v>
      </c>
      <c r="S17" s="253">
        <f>'[3]янв-тр'!S16+'[3]фев-тр '!S16</f>
        <v>2</v>
      </c>
      <c r="T17" s="253">
        <f>'[3]янв-тр'!T16+'[3]фев-тр '!T16</f>
        <v>1</v>
      </c>
    </row>
    <row r="18" spans="1:255" s="266" customFormat="1" ht="25.15" customHeight="1">
      <c r="A18" s="342" t="s">
        <v>173</v>
      </c>
      <c r="B18" s="268"/>
      <c r="C18" s="378">
        <v>116231</v>
      </c>
      <c r="D18" s="384">
        <f>SUM(D16,D17)</f>
        <v>95</v>
      </c>
      <c r="E18" s="265">
        <f t="shared" ref="E18:T18" si="2">SUM(E16:E17)</f>
        <v>5</v>
      </c>
      <c r="F18" s="385">
        <f t="shared" si="2"/>
        <v>15</v>
      </c>
      <c r="G18" s="385">
        <f t="shared" si="2"/>
        <v>0</v>
      </c>
      <c r="H18" s="385">
        <f t="shared" si="2"/>
        <v>1</v>
      </c>
      <c r="I18" s="385">
        <f t="shared" si="2"/>
        <v>0</v>
      </c>
      <c r="J18" s="385">
        <f t="shared" si="2"/>
        <v>5</v>
      </c>
      <c r="K18" s="386">
        <f t="shared" si="2"/>
        <v>30</v>
      </c>
      <c r="L18" s="385">
        <f t="shared" si="2"/>
        <v>8</v>
      </c>
      <c r="M18" s="385">
        <f t="shared" si="2"/>
        <v>5</v>
      </c>
      <c r="N18" s="385">
        <f t="shared" si="2"/>
        <v>1</v>
      </c>
      <c r="O18" s="385">
        <f t="shared" si="2"/>
        <v>0</v>
      </c>
      <c r="P18" s="385">
        <f t="shared" si="2"/>
        <v>1</v>
      </c>
      <c r="Q18" s="385">
        <f t="shared" si="2"/>
        <v>0</v>
      </c>
      <c r="R18" s="385">
        <f t="shared" si="2"/>
        <v>4</v>
      </c>
      <c r="S18" s="387">
        <f t="shared" si="2"/>
        <v>20</v>
      </c>
      <c r="T18" s="385">
        <f t="shared" si="2"/>
        <v>1</v>
      </c>
    </row>
    <row r="19" spans="1:255" s="259" customFormat="1" ht="28.5" customHeight="1">
      <c r="A19" s="388" t="s">
        <v>149</v>
      </c>
      <c r="B19" s="388"/>
      <c r="C19" s="389"/>
      <c r="D19" s="388"/>
      <c r="E19" s="390">
        <f t="shared" ref="E19:T19" si="3">SUM(E$18/$D$18)*1</f>
        <v>5.2631578947368418E-2</v>
      </c>
      <c r="F19" s="391">
        <f t="shared" si="3"/>
        <v>0.15789473684210525</v>
      </c>
      <c r="G19" s="391">
        <f t="shared" si="3"/>
        <v>0</v>
      </c>
      <c r="H19" s="391">
        <f t="shared" si="3"/>
        <v>1.0526315789473684E-2</v>
      </c>
      <c r="I19" s="391">
        <f t="shared" si="3"/>
        <v>0</v>
      </c>
      <c r="J19" s="391">
        <f t="shared" si="3"/>
        <v>5.2631578947368418E-2</v>
      </c>
      <c r="K19" s="392">
        <f t="shared" si="3"/>
        <v>0.31578947368421051</v>
      </c>
      <c r="L19" s="391">
        <f t="shared" si="3"/>
        <v>8.4210526315789472E-2</v>
      </c>
      <c r="M19" s="391">
        <f t="shared" si="3"/>
        <v>5.2631578947368418E-2</v>
      </c>
      <c r="N19" s="391">
        <f t="shared" si="3"/>
        <v>1.0526315789473684E-2</v>
      </c>
      <c r="O19" s="391">
        <f t="shared" si="3"/>
        <v>0</v>
      </c>
      <c r="P19" s="391">
        <f t="shared" si="3"/>
        <v>1.0526315789473684E-2</v>
      </c>
      <c r="Q19" s="391">
        <f t="shared" si="3"/>
        <v>0</v>
      </c>
      <c r="R19" s="391">
        <f t="shared" si="3"/>
        <v>4.2105263157894736E-2</v>
      </c>
      <c r="S19" s="393">
        <f t="shared" si="3"/>
        <v>0.21052631578947367</v>
      </c>
      <c r="T19" s="391">
        <f t="shared" si="3"/>
        <v>1.0526315789473684E-2</v>
      </c>
    </row>
    <row r="20" spans="1:255" s="259" customFormat="1" ht="38.25" customHeight="1">
      <c r="A20" s="394" t="s">
        <v>174</v>
      </c>
      <c r="B20" s="394"/>
      <c r="C20" s="394"/>
      <c r="D20" s="395">
        <f>D18*100000/$C18*6.186</f>
        <v>505.60521719678917</v>
      </c>
      <c r="E20" s="395">
        <f t="shared" ref="E20:T20" si="4">E18*100000/$C18*6.186</f>
        <v>26.610800905094166</v>
      </c>
      <c r="F20" s="395">
        <f t="shared" si="4"/>
        <v>79.832402715282498</v>
      </c>
      <c r="G20" s="395">
        <f t="shared" si="4"/>
        <v>0</v>
      </c>
      <c r="H20" s="395">
        <f t="shared" si="4"/>
        <v>5.322160181018833</v>
      </c>
      <c r="I20" s="395">
        <f t="shared" si="4"/>
        <v>0</v>
      </c>
      <c r="J20" s="395">
        <f t="shared" si="4"/>
        <v>26.610800905094166</v>
      </c>
      <c r="K20" s="395">
        <f t="shared" si="4"/>
        <v>159.664805430565</v>
      </c>
      <c r="L20" s="395">
        <f t="shared" si="4"/>
        <v>42.577281448150664</v>
      </c>
      <c r="M20" s="395">
        <f t="shared" si="4"/>
        <v>26.610800905094166</v>
      </c>
      <c r="N20" s="395">
        <f t="shared" si="4"/>
        <v>5.322160181018833</v>
      </c>
      <c r="O20" s="395">
        <f t="shared" si="4"/>
        <v>0</v>
      </c>
      <c r="P20" s="395">
        <f t="shared" si="4"/>
        <v>5.322160181018833</v>
      </c>
      <c r="Q20" s="395">
        <f t="shared" si="4"/>
        <v>0</v>
      </c>
      <c r="R20" s="395">
        <f t="shared" si="4"/>
        <v>21.288640724075332</v>
      </c>
      <c r="S20" s="395">
        <f t="shared" si="4"/>
        <v>106.44320362037666</v>
      </c>
      <c r="T20" s="395">
        <f t="shared" si="4"/>
        <v>5.322160181018833</v>
      </c>
    </row>
    <row r="21" spans="1:255" s="348" customFormat="1" ht="22.5" customHeight="1">
      <c r="A21" s="396" t="s">
        <v>175</v>
      </c>
      <c r="B21" s="397"/>
      <c r="C21" s="398"/>
      <c r="D21" s="399">
        <v>529.24719591386258</v>
      </c>
      <c r="E21" s="399">
        <v>26.462359795693128</v>
      </c>
      <c r="F21" s="399">
        <v>68.802135468802135</v>
      </c>
      <c r="G21" s="399">
        <v>0</v>
      </c>
      <c r="H21" s="399">
        <v>0</v>
      </c>
      <c r="I21" s="399">
        <v>0</v>
      </c>
      <c r="J21" s="399">
        <v>21.169887836554505</v>
      </c>
      <c r="K21" s="399">
        <v>148.18921485588152</v>
      </c>
      <c r="L21" s="399">
        <v>26.462359795693128</v>
      </c>
      <c r="M21" s="399">
        <v>21.169887836554505</v>
      </c>
      <c r="N21" s="399">
        <v>0</v>
      </c>
      <c r="O21" s="399">
        <v>0</v>
      </c>
      <c r="P21" s="399">
        <v>5.2924719591386262</v>
      </c>
      <c r="Q21" s="399">
        <v>0</v>
      </c>
      <c r="R21" s="399">
        <v>5.2924719591386262</v>
      </c>
      <c r="S21" s="399">
        <v>206.40640640640638</v>
      </c>
      <c r="T21" s="399">
        <v>15.877415877415878</v>
      </c>
    </row>
    <row r="22" spans="1:255" s="404" customFormat="1" ht="24" customHeight="1">
      <c r="A22" s="400" t="s">
        <v>176</v>
      </c>
      <c r="B22" s="400"/>
      <c r="C22" s="400"/>
      <c r="D22" s="401">
        <f>D20/D21-100%</f>
        <v>-4.4670956973612896E-2</v>
      </c>
      <c r="E22" s="402">
        <f t="shared" ref="E22:T22" si="5">E20/E21-100%</f>
        <v>5.6095189751443897E-3</v>
      </c>
      <c r="F22" s="402">
        <f t="shared" si="5"/>
        <v>0.16031867574055125</v>
      </c>
      <c r="G22" s="402"/>
      <c r="H22" s="402"/>
      <c r="I22" s="402"/>
      <c r="J22" s="402">
        <f t="shared" si="5"/>
        <v>0.25701189871893027</v>
      </c>
      <c r="K22" s="402">
        <f t="shared" si="5"/>
        <v>7.7438770330511719E-2</v>
      </c>
      <c r="L22" s="402">
        <f t="shared" si="5"/>
        <v>0.60897523036023093</v>
      </c>
      <c r="M22" s="402">
        <f t="shared" si="5"/>
        <v>0.25701189871893027</v>
      </c>
      <c r="N22" s="402"/>
      <c r="O22" s="402"/>
      <c r="P22" s="402">
        <f t="shared" si="5"/>
        <v>5.6095189751441676E-3</v>
      </c>
      <c r="Q22" s="402"/>
      <c r="R22" s="402">
        <f t="shared" si="5"/>
        <v>3.0224380759005767</v>
      </c>
      <c r="S22" s="402">
        <f t="shared" si="5"/>
        <v>-0.48430281078197723</v>
      </c>
      <c r="T22" s="402">
        <f t="shared" si="5"/>
        <v>-0.66479682700828524</v>
      </c>
      <c r="U22" s="403">
        <f t="shared" ref="U22:CF22" si="6">U18*100000/$C$18*6.186</f>
        <v>0</v>
      </c>
      <c r="V22" s="403">
        <f t="shared" si="6"/>
        <v>0</v>
      </c>
      <c r="W22" s="403">
        <f t="shared" si="6"/>
        <v>0</v>
      </c>
      <c r="X22" s="403">
        <f t="shared" si="6"/>
        <v>0</v>
      </c>
      <c r="Y22" s="403">
        <f t="shared" si="6"/>
        <v>0</v>
      </c>
      <c r="Z22" s="403">
        <f t="shared" si="6"/>
        <v>0</v>
      </c>
      <c r="AA22" s="403">
        <f t="shared" si="6"/>
        <v>0</v>
      </c>
      <c r="AB22" s="403">
        <f t="shared" si="6"/>
        <v>0</v>
      </c>
      <c r="AC22" s="403">
        <f t="shared" si="6"/>
        <v>0</v>
      </c>
      <c r="AD22" s="403">
        <f t="shared" si="6"/>
        <v>0</v>
      </c>
      <c r="AE22" s="403">
        <f t="shared" si="6"/>
        <v>0</v>
      </c>
      <c r="AF22" s="403">
        <f t="shared" si="6"/>
        <v>0</v>
      </c>
      <c r="AG22" s="403">
        <f t="shared" si="6"/>
        <v>0</v>
      </c>
      <c r="AH22" s="403">
        <f t="shared" si="6"/>
        <v>0</v>
      </c>
      <c r="AI22" s="403">
        <f t="shared" si="6"/>
        <v>0</v>
      </c>
      <c r="AJ22" s="403">
        <f t="shared" si="6"/>
        <v>0</v>
      </c>
      <c r="AK22" s="403">
        <f t="shared" si="6"/>
        <v>0</v>
      </c>
      <c r="AL22" s="403">
        <f t="shared" si="6"/>
        <v>0</v>
      </c>
      <c r="AM22" s="403">
        <f t="shared" si="6"/>
        <v>0</v>
      </c>
      <c r="AN22" s="403">
        <f t="shared" si="6"/>
        <v>0</v>
      </c>
      <c r="AO22" s="403">
        <f t="shared" si="6"/>
        <v>0</v>
      </c>
      <c r="AP22" s="403">
        <f t="shared" si="6"/>
        <v>0</v>
      </c>
      <c r="AQ22" s="403">
        <f t="shared" si="6"/>
        <v>0</v>
      </c>
      <c r="AR22" s="403">
        <f t="shared" si="6"/>
        <v>0</v>
      </c>
      <c r="AS22" s="403">
        <f t="shared" si="6"/>
        <v>0</v>
      </c>
      <c r="AT22" s="403">
        <f t="shared" si="6"/>
        <v>0</v>
      </c>
      <c r="AU22" s="403">
        <f t="shared" si="6"/>
        <v>0</v>
      </c>
      <c r="AV22" s="403">
        <f t="shared" si="6"/>
        <v>0</v>
      </c>
      <c r="AW22" s="403">
        <f t="shared" si="6"/>
        <v>0</v>
      </c>
      <c r="AX22" s="403">
        <f t="shared" si="6"/>
        <v>0</v>
      </c>
      <c r="AY22" s="403">
        <f t="shared" si="6"/>
        <v>0</v>
      </c>
      <c r="AZ22" s="403">
        <f t="shared" si="6"/>
        <v>0</v>
      </c>
      <c r="BA22" s="403">
        <f t="shared" si="6"/>
        <v>0</v>
      </c>
      <c r="BB22" s="403">
        <f t="shared" si="6"/>
        <v>0</v>
      </c>
      <c r="BC22" s="403">
        <f t="shared" si="6"/>
        <v>0</v>
      </c>
      <c r="BD22" s="403">
        <f t="shared" si="6"/>
        <v>0</v>
      </c>
      <c r="BE22" s="403">
        <f t="shared" si="6"/>
        <v>0</v>
      </c>
      <c r="BF22" s="403">
        <f t="shared" si="6"/>
        <v>0</v>
      </c>
      <c r="BG22" s="403">
        <f t="shared" si="6"/>
        <v>0</v>
      </c>
      <c r="BH22" s="403">
        <f t="shared" si="6"/>
        <v>0</v>
      </c>
      <c r="BI22" s="403">
        <f t="shared" si="6"/>
        <v>0</v>
      </c>
      <c r="BJ22" s="403">
        <f t="shared" si="6"/>
        <v>0</v>
      </c>
      <c r="BK22" s="403">
        <f t="shared" si="6"/>
        <v>0</v>
      </c>
      <c r="BL22" s="403">
        <f t="shared" si="6"/>
        <v>0</v>
      </c>
      <c r="BM22" s="403">
        <f t="shared" si="6"/>
        <v>0</v>
      </c>
      <c r="BN22" s="403">
        <f t="shared" si="6"/>
        <v>0</v>
      </c>
      <c r="BO22" s="403">
        <f t="shared" si="6"/>
        <v>0</v>
      </c>
      <c r="BP22" s="403">
        <f t="shared" si="6"/>
        <v>0</v>
      </c>
      <c r="BQ22" s="403">
        <f t="shared" si="6"/>
        <v>0</v>
      </c>
      <c r="BR22" s="403">
        <f t="shared" si="6"/>
        <v>0</v>
      </c>
      <c r="BS22" s="403">
        <f t="shared" si="6"/>
        <v>0</v>
      </c>
      <c r="BT22" s="403">
        <f t="shared" si="6"/>
        <v>0</v>
      </c>
      <c r="BU22" s="403">
        <f t="shared" si="6"/>
        <v>0</v>
      </c>
      <c r="BV22" s="403">
        <f t="shared" si="6"/>
        <v>0</v>
      </c>
      <c r="BW22" s="403">
        <f t="shared" si="6"/>
        <v>0</v>
      </c>
      <c r="BX22" s="403">
        <f t="shared" si="6"/>
        <v>0</v>
      </c>
      <c r="BY22" s="403">
        <f t="shared" si="6"/>
        <v>0</v>
      </c>
      <c r="BZ22" s="403">
        <f t="shared" si="6"/>
        <v>0</v>
      </c>
      <c r="CA22" s="403">
        <f t="shared" si="6"/>
        <v>0</v>
      </c>
      <c r="CB22" s="403">
        <f t="shared" si="6"/>
        <v>0</v>
      </c>
      <c r="CC22" s="403">
        <f t="shared" si="6"/>
        <v>0</v>
      </c>
      <c r="CD22" s="403">
        <f t="shared" si="6"/>
        <v>0</v>
      </c>
      <c r="CE22" s="403">
        <f t="shared" si="6"/>
        <v>0</v>
      </c>
      <c r="CF22" s="403">
        <f t="shared" si="6"/>
        <v>0</v>
      </c>
      <c r="CG22" s="403">
        <f t="shared" ref="CG22:ER22" si="7">CG18*100000/$C$18*6.186</f>
        <v>0</v>
      </c>
      <c r="CH22" s="403">
        <f t="shared" si="7"/>
        <v>0</v>
      </c>
      <c r="CI22" s="403">
        <f t="shared" si="7"/>
        <v>0</v>
      </c>
      <c r="CJ22" s="403">
        <f t="shared" si="7"/>
        <v>0</v>
      </c>
      <c r="CK22" s="403">
        <f t="shared" si="7"/>
        <v>0</v>
      </c>
      <c r="CL22" s="403">
        <f t="shared" si="7"/>
        <v>0</v>
      </c>
      <c r="CM22" s="403">
        <f t="shared" si="7"/>
        <v>0</v>
      </c>
      <c r="CN22" s="403">
        <f t="shared" si="7"/>
        <v>0</v>
      </c>
      <c r="CO22" s="403">
        <f t="shared" si="7"/>
        <v>0</v>
      </c>
      <c r="CP22" s="403">
        <f t="shared" si="7"/>
        <v>0</v>
      </c>
      <c r="CQ22" s="403">
        <f t="shared" si="7"/>
        <v>0</v>
      </c>
      <c r="CR22" s="403">
        <f t="shared" si="7"/>
        <v>0</v>
      </c>
      <c r="CS22" s="403">
        <f t="shared" si="7"/>
        <v>0</v>
      </c>
      <c r="CT22" s="403">
        <f t="shared" si="7"/>
        <v>0</v>
      </c>
      <c r="CU22" s="403">
        <f t="shared" si="7"/>
        <v>0</v>
      </c>
      <c r="CV22" s="403">
        <f t="shared" si="7"/>
        <v>0</v>
      </c>
      <c r="CW22" s="403">
        <f t="shared" si="7"/>
        <v>0</v>
      </c>
      <c r="CX22" s="403">
        <f t="shared" si="7"/>
        <v>0</v>
      </c>
      <c r="CY22" s="403">
        <f t="shared" si="7"/>
        <v>0</v>
      </c>
      <c r="CZ22" s="403">
        <f t="shared" si="7"/>
        <v>0</v>
      </c>
      <c r="DA22" s="403">
        <f t="shared" si="7"/>
        <v>0</v>
      </c>
      <c r="DB22" s="403">
        <f t="shared" si="7"/>
        <v>0</v>
      </c>
      <c r="DC22" s="403">
        <f t="shared" si="7"/>
        <v>0</v>
      </c>
      <c r="DD22" s="403">
        <f t="shared" si="7"/>
        <v>0</v>
      </c>
      <c r="DE22" s="403">
        <f t="shared" si="7"/>
        <v>0</v>
      </c>
      <c r="DF22" s="403">
        <f t="shared" si="7"/>
        <v>0</v>
      </c>
      <c r="DG22" s="403">
        <f t="shared" si="7"/>
        <v>0</v>
      </c>
      <c r="DH22" s="403">
        <f t="shared" si="7"/>
        <v>0</v>
      </c>
      <c r="DI22" s="403">
        <f t="shared" si="7"/>
        <v>0</v>
      </c>
      <c r="DJ22" s="403">
        <f t="shared" si="7"/>
        <v>0</v>
      </c>
      <c r="DK22" s="403">
        <f t="shared" si="7"/>
        <v>0</v>
      </c>
      <c r="DL22" s="403">
        <f t="shared" si="7"/>
        <v>0</v>
      </c>
      <c r="DM22" s="403">
        <f t="shared" si="7"/>
        <v>0</v>
      </c>
      <c r="DN22" s="403">
        <f t="shared" si="7"/>
        <v>0</v>
      </c>
      <c r="DO22" s="403">
        <f t="shared" si="7"/>
        <v>0</v>
      </c>
      <c r="DP22" s="403">
        <f t="shared" si="7"/>
        <v>0</v>
      </c>
      <c r="DQ22" s="403">
        <f t="shared" si="7"/>
        <v>0</v>
      </c>
      <c r="DR22" s="403">
        <f t="shared" si="7"/>
        <v>0</v>
      </c>
      <c r="DS22" s="403">
        <f t="shared" si="7"/>
        <v>0</v>
      </c>
      <c r="DT22" s="403">
        <f t="shared" si="7"/>
        <v>0</v>
      </c>
      <c r="DU22" s="403">
        <f t="shared" si="7"/>
        <v>0</v>
      </c>
      <c r="DV22" s="403">
        <f t="shared" si="7"/>
        <v>0</v>
      </c>
      <c r="DW22" s="403">
        <f t="shared" si="7"/>
        <v>0</v>
      </c>
      <c r="DX22" s="403">
        <f t="shared" si="7"/>
        <v>0</v>
      </c>
      <c r="DY22" s="403">
        <f t="shared" si="7"/>
        <v>0</v>
      </c>
      <c r="DZ22" s="403">
        <f t="shared" si="7"/>
        <v>0</v>
      </c>
      <c r="EA22" s="403">
        <f t="shared" si="7"/>
        <v>0</v>
      </c>
      <c r="EB22" s="403">
        <f t="shared" si="7"/>
        <v>0</v>
      </c>
      <c r="EC22" s="403">
        <f t="shared" si="7"/>
        <v>0</v>
      </c>
      <c r="ED22" s="403">
        <f t="shared" si="7"/>
        <v>0</v>
      </c>
      <c r="EE22" s="403">
        <f t="shared" si="7"/>
        <v>0</v>
      </c>
      <c r="EF22" s="403">
        <f t="shared" si="7"/>
        <v>0</v>
      </c>
      <c r="EG22" s="403">
        <f t="shared" si="7"/>
        <v>0</v>
      </c>
      <c r="EH22" s="403">
        <f t="shared" si="7"/>
        <v>0</v>
      </c>
      <c r="EI22" s="403">
        <f t="shared" si="7"/>
        <v>0</v>
      </c>
      <c r="EJ22" s="403">
        <f t="shared" si="7"/>
        <v>0</v>
      </c>
      <c r="EK22" s="403">
        <f t="shared" si="7"/>
        <v>0</v>
      </c>
      <c r="EL22" s="403">
        <f t="shared" si="7"/>
        <v>0</v>
      </c>
      <c r="EM22" s="403">
        <f t="shared" si="7"/>
        <v>0</v>
      </c>
      <c r="EN22" s="403">
        <f t="shared" si="7"/>
        <v>0</v>
      </c>
      <c r="EO22" s="403">
        <f t="shared" si="7"/>
        <v>0</v>
      </c>
      <c r="EP22" s="403">
        <f t="shared" si="7"/>
        <v>0</v>
      </c>
      <c r="EQ22" s="403">
        <f t="shared" si="7"/>
        <v>0</v>
      </c>
      <c r="ER22" s="403">
        <f t="shared" si="7"/>
        <v>0</v>
      </c>
      <c r="ES22" s="403">
        <f t="shared" ref="ES22:HD22" si="8">ES18*100000/$C$18*6.186</f>
        <v>0</v>
      </c>
      <c r="ET22" s="403">
        <f t="shared" si="8"/>
        <v>0</v>
      </c>
      <c r="EU22" s="403">
        <f t="shared" si="8"/>
        <v>0</v>
      </c>
      <c r="EV22" s="403">
        <f t="shared" si="8"/>
        <v>0</v>
      </c>
      <c r="EW22" s="403">
        <f t="shared" si="8"/>
        <v>0</v>
      </c>
      <c r="EX22" s="403">
        <f t="shared" si="8"/>
        <v>0</v>
      </c>
      <c r="EY22" s="403">
        <f t="shared" si="8"/>
        <v>0</v>
      </c>
      <c r="EZ22" s="403">
        <f t="shared" si="8"/>
        <v>0</v>
      </c>
      <c r="FA22" s="403">
        <f t="shared" si="8"/>
        <v>0</v>
      </c>
      <c r="FB22" s="403">
        <f t="shared" si="8"/>
        <v>0</v>
      </c>
      <c r="FC22" s="403">
        <f t="shared" si="8"/>
        <v>0</v>
      </c>
      <c r="FD22" s="403">
        <f t="shared" si="8"/>
        <v>0</v>
      </c>
      <c r="FE22" s="403">
        <f t="shared" si="8"/>
        <v>0</v>
      </c>
      <c r="FF22" s="403">
        <f t="shared" si="8"/>
        <v>0</v>
      </c>
      <c r="FG22" s="403">
        <f t="shared" si="8"/>
        <v>0</v>
      </c>
      <c r="FH22" s="403">
        <f t="shared" si="8"/>
        <v>0</v>
      </c>
      <c r="FI22" s="403">
        <f t="shared" si="8"/>
        <v>0</v>
      </c>
      <c r="FJ22" s="403">
        <f t="shared" si="8"/>
        <v>0</v>
      </c>
      <c r="FK22" s="403">
        <f t="shared" si="8"/>
        <v>0</v>
      </c>
      <c r="FL22" s="403">
        <f t="shared" si="8"/>
        <v>0</v>
      </c>
      <c r="FM22" s="403">
        <f t="shared" si="8"/>
        <v>0</v>
      </c>
      <c r="FN22" s="403">
        <f t="shared" si="8"/>
        <v>0</v>
      </c>
      <c r="FO22" s="403">
        <f t="shared" si="8"/>
        <v>0</v>
      </c>
      <c r="FP22" s="403">
        <f t="shared" si="8"/>
        <v>0</v>
      </c>
      <c r="FQ22" s="403">
        <f t="shared" si="8"/>
        <v>0</v>
      </c>
      <c r="FR22" s="403">
        <f t="shared" si="8"/>
        <v>0</v>
      </c>
      <c r="FS22" s="403">
        <f t="shared" si="8"/>
        <v>0</v>
      </c>
      <c r="FT22" s="403">
        <f t="shared" si="8"/>
        <v>0</v>
      </c>
      <c r="FU22" s="403">
        <f t="shared" si="8"/>
        <v>0</v>
      </c>
      <c r="FV22" s="403">
        <f t="shared" si="8"/>
        <v>0</v>
      </c>
      <c r="FW22" s="403">
        <f t="shared" si="8"/>
        <v>0</v>
      </c>
      <c r="FX22" s="403">
        <f t="shared" si="8"/>
        <v>0</v>
      </c>
      <c r="FY22" s="403">
        <f t="shared" si="8"/>
        <v>0</v>
      </c>
      <c r="FZ22" s="403">
        <f t="shared" si="8"/>
        <v>0</v>
      </c>
      <c r="GA22" s="403">
        <f t="shared" si="8"/>
        <v>0</v>
      </c>
      <c r="GB22" s="403">
        <f t="shared" si="8"/>
        <v>0</v>
      </c>
      <c r="GC22" s="403">
        <f t="shared" si="8"/>
        <v>0</v>
      </c>
      <c r="GD22" s="403">
        <f t="shared" si="8"/>
        <v>0</v>
      </c>
      <c r="GE22" s="403">
        <f t="shared" si="8"/>
        <v>0</v>
      </c>
      <c r="GF22" s="403">
        <f t="shared" si="8"/>
        <v>0</v>
      </c>
      <c r="GG22" s="403">
        <f t="shared" si="8"/>
        <v>0</v>
      </c>
      <c r="GH22" s="403">
        <f t="shared" si="8"/>
        <v>0</v>
      </c>
      <c r="GI22" s="403">
        <f t="shared" si="8"/>
        <v>0</v>
      </c>
      <c r="GJ22" s="403">
        <f t="shared" si="8"/>
        <v>0</v>
      </c>
      <c r="GK22" s="403">
        <f t="shared" si="8"/>
        <v>0</v>
      </c>
      <c r="GL22" s="403">
        <f t="shared" si="8"/>
        <v>0</v>
      </c>
      <c r="GM22" s="403">
        <f t="shared" si="8"/>
        <v>0</v>
      </c>
      <c r="GN22" s="403">
        <f t="shared" si="8"/>
        <v>0</v>
      </c>
      <c r="GO22" s="403">
        <f t="shared" si="8"/>
        <v>0</v>
      </c>
      <c r="GP22" s="403">
        <f t="shared" si="8"/>
        <v>0</v>
      </c>
      <c r="GQ22" s="403">
        <f t="shared" si="8"/>
        <v>0</v>
      </c>
      <c r="GR22" s="403">
        <f t="shared" si="8"/>
        <v>0</v>
      </c>
      <c r="GS22" s="403">
        <f t="shared" si="8"/>
        <v>0</v>
      </c>
      <c r="GT22" s="403">
        <f t="shared" si="8"/>
        <v>0</v>
      </c>
      <c r="GU22" s="403">
        <f t="shared" si="8"/>
        <v>0</v>
      </c>
      <c r="GV22" s="403">
        <f t="shared" si="8"/>
        <v>0</v>
      </c>
      <c r="GW22" s="403">
        <f t="shared" si="8"/>
        <v>0</v>
      </c>
      <c r="GX22" s="403">
        <f t="shared" si="8"/>
        <v>0</v>
      </c>
      <c r="GY22" s="403">
        <f t="shared" si="8"/>
        <v>0</v>
      </c>
      <c r="GZ22" s="403">
        <f t="shared" si="8"/>
        <v>0</v>
      </c>
      <c r="HA22" s="403">
        <f t="shared" si="8"/>
        <v>0</v>
      </c>
      <c r="HB22" s="403">
        <f t="shared" si="8"/>
        <v>0</v>
      </c>
      <c r="HC22" s="403">
        <f t="shared" si="8"/>
        <v>0</v>
      </c>
      <c r="HD22" s="403">
        <f t="shared" si="8"/>
        <v>0</v>
      </c>
      <c r="HE22" s="403">
        <f t="shared" ref="HE22:IU22" si="9">HE18*100000/$C$18*6.186</f>
        <v>0</v>
      </c>
      <c r="HF22" s="403">
        <f t="shared" si="9"/>
        <v>0</v>
      </c>
      <c r="HG22" s="403">
        <f t="shared" si="9"/>
        <v>0</v>
      </c>
      <c r="HH22" s="403">
        <f t="shared" si="9"/>
        <v>0</v>
      </c>
      <c r="HI22" s="403">
        <f t="shared" si="9"/>
        <v>0</v>
      </c>
      <c r="HJ22" s="403">
        <f t="shared" si="9"/>
        <v>0</v>
      </c>
      <c r="HK22" s="403">
        <f t="shared" si="9"/>
        <v>0</v>
      </c>
      <c r="HL22" s="403">
        <f t="shared" si="9"/>
        <v>0</v>
      </c>
      <c r="HM22" s="403">
        <f t="shared" si="9"/>
        <v>0</v>
      </c>
      <c r="HN22" s="403">
        <f t="shared" si="9"/>
        <v>0</v>
      </c>
      <c r="HO22" s="403">
        <f t="shared" si="9"/>
        <v>0</v>
      </c>
      <c r="HP22" s="403">
        <f t="shared" si="9"/>
        <v>0</v>
      </c>
      <c r="HQ22" s="403">
        <f t="shared" si="9"/>
        <v>0</v>
      </c>
      <c r="HR22" s="403">
        <f t="shared" si="9"/>
        <v>0</v>
      </c>
      <c r="HS22" s="403">
        <f t="shared" si="9"/>
        <v>0</v>
      </c>
      <c r="HT22" s="403">
        <f t="shared" si="9"/>
        <v>0</v>
      </c>
      <c r="HU22" s="403">
        <f t="shared" si="9"/>
        <v>0</v>
      </c>
      <c r="HV22" s="403">
        <f t="shared" si="9"/>
        <v>0</v>
      </c>
      <c r="HW22" s="403">
        <f t="shared" si="9"/>
        <v>0</v>
      </c>
      <c r="HX22" s="403">
        <f t="shared" si="9"/>
        <v>0</v>
      </c>
      <c r="HY22" s="403">
        <f t="shared" si="9"/>
        <v>0</v>
      </c>
      <c r="HZ22" s="403">
        <f t="shared" si="9"/>
        <v>0</v>
      </c>
      <c r="IA22" s="403">
        <f t="shared" si="9"/>
        <v>0</v>
      </c>
      <c r="IB22" s="403">
        <f t="shared" si="9"/>
        <v>0</v>
      </c>
      <c r="IC22" s="403">
        <f t="shared" si="9"/>
        <v>0</v>
      </c>
      <c r="ID22" s="403">
        <f t="shared" si="9"/>
        <v>0</v>
      </c>
      <c r="IE22" s="403">
        <f t="shared" si="9"/>
        <v>0</v>
      </c>
      <c r="IF22" s="403">
        <f t="shared" si="9"/>
        <v>0</v>
      </c>
      <c r="IG22" s="403">
        <f t="shared" si="9"/>
        <v>0</v>
      </c>
      <c r="IH22" s="403">
        <f t="shared" si="9"/>
        <v>0</v>
      </c>
      <c r="II22" s="403">
        <f t="shared" si="9"/>
        <v>0</v>
      </c>
      <c r="IJ22" s="403">
        <f t="shared" si="9"/>
        <v>0</v>
      </c>
      <c r="IK22" s="403">
        <f t="shared" si="9"/>
        <v>0</v>
      </c>
      <c r="IL22" s="403">
        <f t="shared" si="9"/>
        <v>0</v>
      </c>
      <c r="IM22" s="403">
        <f t="shared" si="9"/>
        <v>0</v>
      </c>
      <c r="IN22" s="403">
        <f t="shared" si="9"/>
        <v>0</v>
      </c>
      <c r="IO22" s="403">
        <f t="shared" si="9"/>
        <v>0</v>
      </c>
      <c r="IP22" s="403">
        <f t="shared" si="9"/>
        <v>0</v>
      </c>
      <c r="IQ22" s="403">
        <f t="shared" si="9"/>
        <v>0</v>
      </c>
      <c r="IR22" s="403">
        <f t="shared" si="9"/>
        <v>0</v>
      </c>
      <c r="IS22" s="403">
        <f t="shared" si="9"/>
        <v>0</v>
      </c>
      <c r="IT22" s="403">
        <f t="shared" si="9"/>
        <v>0</v>
      </c>
      <c r="IU22" s="403">
        <f t="shared" si="9"/>
        <v>0</v>
      </c>
    </row>
    <row r="23" spans="1:255" s="348" customFormat="1" ht="25.5" customHeight="1">
      <c r="A23" s="405" t="s">
        <v>177</v>
      </c>
      <c r="B23" s="406"/>
      <c r="C23" s="406"/>
      <c r="D23" s="260">
        <v>100</v>
      </c>
      <c r="E23" s="407">
        <v>5</v>
      </c>
      <c r="F23" s="408">
        <v>13</v>
      </c>
      <c r="G23" s="408">
        <v>0</v>
      </c>
      <c r="H23" s="408">
        <v>0</v>
      </c>
      <c r="I23" s="408">
        <v>0</v>
      </c>
      <c r="J23" s="408">
        <v>4</v>
      </c>
      <c r="K23" s="408">
        <v>28</v>
      </c>
      <c r="L23" s="408">
        <v>5</v>
      </c>
      <c r="M23" s="408">
        <v>4</v>
      </c>
      <c r="N23" s="408">
        <v>0</v>
      </c>
      <c r="O23" s="408">
        <v>0</v>
      </c>
      <c r="P23" s="408">
        <v>1</v>
      </c>
      <c r="Q23" s="408">
        <v>0</v>
      </c>
      <c r="R23" s="408">
        <v>1</v>
      </c>
      <c r="S23" s="409">
        <v>39</v>
      </c>
      <c r="T23" s="408">
        <v>3</v>
      </c>
    </row>
    <row r="24" spans="1:255" ht="19.5" customHeight="1">
      <c r="A24" s="410" t="s">
        <v>178</v>
      </c>
      <c r="B24" s="411"/>
      <c r="C24" s="412"/>
      <c r="D24" s="413">
        <v>463.4</v>
      </c>
      <c r="E24" s="414">
        <v>21.1</v>
      </c>
      <c r="F24" s="414">
        <v>36.9</v>
      </c>
      <c r="G24" s="414">
        <v>0</v>
      </c>
      <c r="H24" s="414"/>
      <c r="I24" s="414">
        <v>0</v>
      </c>
      <c r="J24" s="414"/>
      <c r="K24" s="414">
        <v>152.69999999999999</v>
      </c>
      <c r="L24" s="414">
        <v>26.3</v>
      </c>
      <c r="M24" s="414">
        <v>5.3</v>
      </c>
      <c r="N24" s="414">
        <v>5.3</v>
      </c>
      <c r="O24" s="414">
        <v>5.3</v>
      </c>
      <c r="P24" s="414">
        <v>5.3</v>
      </c>
      <c r="Q24" s="414">
        <v>0</v>
      </c>
      <c r="R24" s="414">
        <v>5.3</v>
      </c>
      <c r="S24" s="414">
        <v>200.1</v>
      </c>
      <c r="T24" s="414">
        <v>10.5</v>
      </c>
    </row>
    <row r="26" spans="1:255" ht="12.75" hidden="1" customHeight="1"/>
  </sheetData>
  <sheetProtection selectLockedCells="1" selectUnlockedCells="1"/>
  <mergeCells count="13">
    <mergeCell ref="A24:C24"/>
    <mergeCell ref="A18:B18"/>
    <mergeCell ref="A19:D19"/>
    <mergeCell ref="A20:C20"/>
    <mergeCell ref="A21:C21"/>
    <mergeCell ref="A22:C22"/>
    <mergeCell ref="A23:C23"/>
    <mergeCell ref="A1:T1"/>
    <mergeCell ref="B2:R2"/>
    <mergeCell ref="A4:A5"/>
    <mergeCell ref="B4:B5"/>
    <mergeCell ref="C4:C5"/>
    <mergeCell ref="D4:D5"/>
  </mergeCells>
  <dataValidations count="1">
    <dataValidation operator="equal" allowBlank="1" showErrorMessage="1" sqref="C6:C17">
      <formula1>0</formula1>
      <formula2>0</formula2>
    </dataValidation>
  </dataValidations>
  <printOptions horizontalCentered="1" verticalCentered="1"/>
  <pageMargins left="0" right="0" top="0" bottom="0" header="0.51180555555555551" footer="0.51180555555555551"/>
  <pageSetup paperSize="9" scale="8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U24"/>
  <sheetViews>
    <sheetView showGridLines="0" showZeros="0" zoomScale="93" zoomScaleNormal="93" workbookViewId="0">
      <selection activeCell="B3" sqref="B3"/>
    </sheetView>
  </sheetViews>
  <sheetFormatPr defaultColWidth="0" defaultRowHeight="12.75" customHeight="1" outlineLevelRow="1"/>
  <cols>
    <col min="1" max="1" width="3.5" style="308" customWidth="1"/>
    <col min="2" max="2" width="13.875" style="308" customWidth="1"/>
    <col min="3" max="4" width="6.75" style="308" customWidth="1"/>
    <col min="5" max="5" width="6.375" style="308" customWidth="1"/>
    <col min="6" max="6" width="7" style="308" customWidth="1"/>
    <col min="7" max="7" width="6.375" style="308" customWidth="1"/>
    <col min="8" max="8" width="7.375" style="308" customWidth="1"/>
    <col min="9" max="10" width="6.375" style="308" customWidth="1"/>
    <col min="11" max="11" width="7.5" style="308" customWidth="1"/>
    <col min="12" max="18" width="6.375" style="308" customWidth="1"/>
    <col min="19" max="19" width="8.5" style="308" customWidth="1"/>
    <col min="20" max="20" width="6.375" style="308" customWidth="1"/>
    <col min="21" max="16384" width="0" style="308" hidden="1"/>
  </cols>
  <sheetData>
    <row r="1" spans="1:22" s="224" customFormat="1" ht="24" customHeight="1">
      <c r="A1" s="361" t="s">
        <v>169</v>
      </c>
      <c r="B1" s="361"/>
      <c r="C1" s="361"/>
      <c r="D1" s="361"/>
      <c r="E1" s="361"/>
      <c r="F1" s="361"/>
      <c r="G1" s="361"/>
      <c r="H1" s="361"/>
      <c r="I1" s="361"/>
      <c r="J1" s="361"/>
      <c r="K1" s="361"/>
      <c r="L1" s="361"/>
      <c r="M1" s="361"/>
      <c r="N1" s="361"/>
      <c r="O1" s="361"/>
      <c r="P1" s="361"/>
      <c r="Q1" s="361"/>
      <c r="R1" s="361"/>
      <c r="S1" s="362"/>
      <c r="T1" s="362"/>
    </row>
    <row r="2" spans="1:22" s="226" customFormat="1" ht="25.5" customHeight="1">
      <c r="A2" s="363"/>
      <c r="B2" s="364" t="s">
        <v>182</v>
      </c>
      <c r="C2" s="364"/>
      <c r="D2" s="364"/>
      <c r="E2" s="364"/>
      <c r="F2" s="364"/>
      <c r="G2" s="364"/>
      <c r="H2" s="364"/>
      <c r="I2" s="364"/>
      <c r="J2" s="364"/>
      <c r="K2" s="364"/>
      <c r="L2" s="364"/>
      <c r="M2" s="364"/>
      <c r="N2" s="364"/>
      <c r="O2" s="364"/>
      <c r="P2" s="364"/>
      <c r="Q2" s="364"/>
      <c r="R2" s="364"/>
      <c r="T2" s="227"/>
    </row>
    <row r="3" spans="1:22" s="226" customFormat="1" ht="25.5" customHeight="1" thickBot="1">
      <c r="A3" s="420" t="s">
        <v>103</v>
      </c>
      <c r="B3" s="419"/>
      <c r="C3" s="419"/>
      <c r="D3" s="419"/>
      <c r="E3" s="419"/>
      <c r="F3" s="419"/>
      <c r="G3" s="419"/>
      <c r="H3" s="419"/>
      <c r="I3" s="419"/>
      <c r="J3" s="419"/>
      <c r="K3" s="419"/>
      <c r="L3" s="419"/>
      <c r="M3" s="419"/>
      <c r="N3" s="419"/>
      <c r="O3" s="419"/>
      <c r="P3" s="419"/>
      <c r="Q3" s="419"/>
      <c r="R3" s="419"/>
      <c r="T3" s="227"/>
    </row>
    <row r="4" spans="1:22" s="237" customFormat="1" ht="129.75" customHeight="1" thickBot="1">
      <c r="A4" s="228" t="s">
        <v>104</v>
      </c>
      <c r="B4" s="365" t="s">
        <v>105</v>
      </c>
      <c r="C4" s="366" t="s">
        <v>171</v>
      </c>
      <c r="D4" s="418" t="s">
        <v>107</v>
      </c>
      <c r="E4" s="232" t="s">
        <v>108</v>
      </c>
      <c r="F4" s="233" t="s">
        <v>109</v>
      </c>
      <c r="G4" s="233" t="s">
        <v>110</v>
      </c>
      <c r="H4" s="233" t="s">
        <v>111</v>
      </c>
      <c r="I4" s="233" t="s">
        <v>112</v>
      </c>
      <c r="J4" s="233" t="s">
        <v>113</v>
      </c>
      <c r="K4" s="233" t="s">
        <v>114</v>
      </c>
      <c r="L4" s="233" t="s">
        <v>115</v>
      </c>
      <c r="M4" s="233" t="s">
        <v>116</v>
      </c>
      <c r="N4" s="233" t="s">
        <v>117</v>
      </c>
      <c r="O4" s="233" t="s">
        <v>118</v>
      </c>
      <c r="P4" s="233" t="s">
        <v>119</v>
      </c>
      <c r="Q4" s="233" t="s">
        <v>122</v>
      </c>
      <c r="R4" s="233" t="s">
        <v>123</v>
      </c>
      <c r="S4" s="235" t="s">
        <v>124</v>
      </c>
      <c r="T4" s="236" t="s">
        <v>125</v>
      </c>
      <c r="V4" s="238" t="s">
        <v>126</v>
      </c>
    </row>
    <row r="5" spans="1:22" s="237" customFormat="1" ht="40.5" customHeight="1" thickBot="1">
      <c r="A5" s="240"/>
      <c r="B5" s="368"/>
      <c r="C5" s="369"/>
      <c r="D5" s="417"/>
      <c r="E5" s="244" t="s">
        <v>127</v>
      </c>
      <c r="F5" s="245" t="s">
        <v>128</v>
      </c>
      <c r="G5" s="245" t="s">
        <v>129</v>
      </c>
      <c r="H5" s="245" t="s">
        <v>130</v>
      </c>
      <c r="I5" s="245" t="s">
        <v>131</v>
      </c>
      <c r="J5" s="245" t="s">
        <v>132</v>
      </c>
      <c r="K5" s="313" t="s">
        <v>133</v>
      </c>
      <c r="L5" s="245" t="s">
        <v>134</v>
      </c>
      <c r="M5" s="245" t="s">
        <v>135</v>
      </c>
      <c r="N5" s="245" t="s">
        <v>136</v>
      </c>
      <c r="O5" s="245" t="s">
        <v>137</v>
      </c>
      <c r="P5" s="245" t="s">
        <v>138</v>
      </c>
      <c r="Q5" s="245" t="s">
        <v>141</v>
      </c>
      <c r="R5" s="245" t="s">
        <v>142</v>
      </c>
      <c r="S5" s="247" t="s">
        <v>143</v>
      </c>
      <c r="T5" s="370" t="s">
        <v>144</v>
      </c>
      <c r="V5" s="249" t="s">
        <v>145</v>
      </c>
    </row>
    <row r="6" spans="1:22" s="237" customFormat="1" ht="25.15" customHeight="1" outlineLevel="1">
      <c r="A6" s="250">
        <v>1</v>
      </c>
      <c r="B6" s="371" t="s">
        <v>73</v>
      </c>
      <c r="C6" s="372">
        <v>18566</v>
      </c>
      <c r="D6" s="415">
        <f>'[3]тр-за 2 мес'!D5*100000/'[3]тр-за 2 мес'!$C5*6.186</f>
        <v>466.46558224711839</v>
      </c>
      <c r="E6" s="416">
        <f>'[3]тр-за 2 мес'!E5*100000/'[3]тр-за 2 мес'!$C5*6.186</f>
        <v>66.637940321016913</v>
      </c>
      <c r="F6" s="416">
        <f>'[3]тр-за 2 мес'!F5*100000/'[3]тр-за 2 мес'!$C5*6.186</f>
        <v>166.59485080254228</v>
      </c>
      <c r="G6" s="416">
        <f>'[3]тр-за 2 мес'!G5*100000/'[3]тр-за 2 мес'!$C5*6.186</f>
        <v>0</v>
      </c>
      <c r="H6" s="416">
        <f>'[3]тр-за 2 мес'!H5*100000/'[3]тр-за 2 мес'!$C5*6.186</f>
        <v>0</v>
      </c>
      <c r="I6" s="416">
        <f>'[3]тр-за 2 мес'!I5*100000/'[3]тр-за 2 мес'!$C5*6.186</f>
        <v>0</v>
      </c>
      <c r="J6" s="416">
        <f>'[3]тр-за 2 мес'!J5*100000/'[3]тр-за 2 мес'!$C5*6.186</f>
        <v>0</v>
      </c>
      <c r="K6" s="416">
        <f>'[3]тр-за 2 мес'!K5*100000/'[3]тр-за 2 мес'!$C5*6.186</f>
        <v>133.27588064203383</v>
      </c>
      <c r="L6" s="416">
        <f>'[3]тр-за 2 мес'!L5*100000/'[3]тр-за 2 мес'!$C5*6.186</f>
        <v>0</v>
      </c>
      <c r="M6" s="416">
        <f>'[3]тр-за 2 мес'!M5*100000/'[3]тр-за 2 мес'!$C5*6.186</f>
        <v>0</v>
      </c>
      <c r="N6" s="416">
        <f>'[3]тр-за 2 мес'!N5*100000/'[3]тр-за 2 мес'!$C5*6.186</f>
        <v>0</v>
      </c>
      <c r="O6" s="416">
        <f>'[3]тр-за 2 мес'!O5*100000/'[3]тр-за 2 мес'!$C5*6.186</f>
        <v>0</v>
      </c>
      <c r="P6" s="416">
        <f>'[3]тр-за 2 мес'!P5*100000/'[3]тр-за 2 мес'!$C5*6.186</f>
        <v>0</v>
      </c>
      <c r="Q6" s="416">
        <f>'[3]тр-за 2 мес'!Q5*100000/'[3]тр-за 2 мес'!$C5*6.186</f>
        <v>0</v>
      </c>
      <c r="R6" s="416">
        <f>'[3]тр-за 2 мес'!R5*100000/'[3]тр-за 2 мес'!$C5*6.186</f>
        <v>0</v>
      </c>
      <c r="S6" s="416">
        <f>'[3]тр-за 2 мес'!S5*100000/'[3]тр-за 2 мес'!$C5*6.186</f>
        <v>99.95691048152537</v>
      </c>
      <c r="T6" s="416">
        <f>'[3]тр-за 2 мес'!T5*100000/'[3]тр-за 2 мес'!$C5*6.186</f>
        <v>0</v>
      </c>
      <c r="V6" s="374"/>
    </row>
    <row r="7" spans="1:22" s="237" customFormat="1" ht="25.15" customHeight="1" outlineLevel="1">
      <c r="A7" s="250">
        <v>2</v>
      </c>
      <c r="B7" s="371" t="s">
        <v>74</v>
      </c>
      <c r="C7" s="372">
        <v>4367</v>
      </c>
      <c r="D7" s="415">
        <f>'[3]тр-за 2 мес'!D6*100000/'[3]тр-за 2 мес'!$C6*6.186</f>
        <v>566.61323563086796</v>
      </c>
      <c r="E7" s="416">
        <f>'[3]тр-за 2 мес'!E6*100000/'[3]тр-за 2 мес'!$C6*6.186</f>
        <v>0</v>
      </c>
      <c r="F7" s="416">
        <f>'[3]тр-за 2 мес'!F6*100000/'[3]тр-за 2 мес'!$C6*6.186</f>
        <v>141.65330890771699</v>
      </c>
      <c r="G7" s="416">
        <f>'[3]тр-за 2 мес'!G6*100000/'[3]тр-за 2 мес'!$C6*6.186</f>
        <v>0</v>
      </c>
      <c r="H7" s="416">
        <f>'[3]тр-за 2 мес'!H6*100000/'[3]тр-за 2 мес'!$C6*6.186</f>
        <v>0</v>
      </c>
      <c r="I7" s="416">
        <f>'[3]тр-за 2 мес'!I6*100000/'[3]тр-за 2 мес'!$C6*6.186</f>
        <v>0</v>
      </c>
      <c r="J7" s="416">
        <f>'[3]тр-за 2 мес'!J6*100000/'[3]тр-за 2 мес'!$C6*6.186</f>
        <v>0</v>
      </c>
      <c r="K7" s="416">
        <f>'[3]тр-за 2 мес'!K6*100000/'[3]тр-за 2 мес'!$C6*6.186</f>
        <v>141.65330890771699</v>
      </c>
      <c r="L7" s="416">
        <f>'[3]тр-за 2 мес'!L6*100000/'[3]тр-за 2 мес'!$C6*6.186</f>
        <v>141.65330890771699</v>
      </c>
      <c r="M7" s="416">
        <f>'[3]тр-за 2 мес'!M6*100000/'[3]тр-за 2 мес'!$C6*6.186</f>
        <v>0</v>
      </c>
      <c r="N7" s="416">
        <f>'[3]тр-за 2 мес'!N6*100000/'[3]тр-за 2 мес'!$C6*6.186</f>
        <v>0</v>
      </c>
      <c r="O7" s="416">
        <f>'[3]тр-за 2 мес'!O6*100000/'[3]тр-за 2 мес'!$C6*6.186</f>
        <v>0</v>
      </c>
      <c r="P7" s="416">
        <f>'[3]тр-за 2 мес'!P6*100000/'[3]тр-за 2 мес'!$C6*6.186</f>
        <v>0</v>
      </c>
      <c r="Q7" s="416">
        <f>'[3]тр-за 2 мес'!Q6*100000/'[3]тр-за 2 мес'!$C6*6.186</f>
        <v>0</v>
      </c>
      <c r="R7" s="416">
        <f>'[3]тр-за 2 мес'!R6*100000/'[3]тр-за 2 мес'!$C6*6.186</f>
        <v>0</v>
      </c>
      <c r="S7" s="416">
        <f>'[3]тр-за 2 мес'!S6*100000/'[3]тр-за 2 мес'!$C6*6.186</f>
        <v>141.65330890771699</v>
      </c>
      <c r="T7" s="416">
        <f>'[3]тр-за 2 мес'!T6*100000/'[3]тр-за 2 мес'!$C6*6.186</f>
        <v>0</v>
      </c>
      <c r="V7" s="374"/>
    </row>
    <row r="8" spans="1:22" s="239" customFormat="1" ht="25.15" customHeight="1">
      <c r="A8" s="250">
        <v>3</v>
      </c>
      <c r="B8" s="371" t="s">
        <v>75</v>
      </c>
      <c r="C8" s="372">
        <v>6144</v>
      </c>
      <c r="D8" s="415">
        <f>'[3]тр-за 2 мес'!D7*100000/'[3]тр-за 2 мес'!$C7*6.186</f>
        <v>704.78515625</v>
      </c>
      <c r="E8" s="416">
        <f>'[3]тр-за 2 мес'!E7*100000/'[3]тр-за 2 мес'!$C7*6.186</f>
        <v>0</v>
      </c>
      <c r="F8" s="416">
        <f>'[3]тр-за 2 мес'!F7*100000/'[3]тр-за 2 мес'!$C7*6.186</f>
        <v>100.68359375</v>
      </c>
      <c r="G8" s="416">
        <f>'[3]тр-за 2 мес'!G7*100000/'[3]тр-за 2 мес'!$C7*6.186</f>
        <v>0</v>
      </c>
      <c r="H8" s="416">
        <f>'[3]тр-за 2 мес'!H7*100000/'[3]тр-за 2 мес'!$C7*6.186</f>
        <v>100.68359375</v>
      </c>
      <c r="I8" s="416">
        <f>'[3]тр-за 2 мес'!I7*100000/'[3]тр-за 2 мес'!$C7*6.186</f>
        <v>0</v>
      </c>
      <c r="J8" s="416">
        <f>'[3]тр-за 2 мес'!J7*100000/'[3]тр-за 2 мес'!$C7*6.186</f>
        <v>100.68359375</v>
      </c>
      <c r="K8" s="416">
        <f>'[3]тр-за 2 мес'!K7*100000/'[3]тр-за 2 мес'!$C7*6.186</f>
        <v>201.3671875</v>
      </c>
      <c r="L8" s="416">
        <f>'[3]тр-за 2 мес'!L7*100000/'[3]тр-за 2 мес'!$C7*6.186</f>
        <v>100.68359375</v>
      </c>
      <c r="M8" s="416">
        <f>'[3]тр-за 2 мес'!M7*100000/'[3]тр-за 2 мес'!$C7*6.186</f>
        <v>0</v>
      </c>
      <c r="N8" s="416">
        <f>'[3]тр-за 2 мес'!N7*100000/'[3]тр-за 2 мес'!$C7*6.186</f>
        <v>0</v>
      </c>
      <c r="O8" s="416">
        <f>'[3]тр-за 2 мес'!O7*100000/'[3]тр-за 2 мес'!$C7*6.186</f>
        <v>0</v>
      </c>
      <c r="P8" s="416">
        <f>'[3]тр-за 2 мес'!P7*100000/'[3]тр-за 2 мес'!$C7*6.186</f>
        <v>0</v>
      </c>
      <c r="Q8" s="416">
        <f>'[3]тр-за 2 мес'!Q7*100000/'[3]тр-за 2 мес'!$C7*6.186</f>
        <v>0</v>
      </c>
      <c r="R8" s="416">
        <f>'[3]тр-за 2 мес'!R7*100000/'[3]тр-за 2 мес'!$C7*6.186</f>
        <v>0</v>
      </c>
      <c r="S8" s="416">
        <f>'[3]тр-за 2 мес'!S7*100000/'[3]тр-за 2 мес'!$C7*6.186</f>
        <v>100.68359375</v>
      </c>
      <c r="T8" s="416">
        <f>'[3]тр-за 2 мес'!T7*100000/'[3]тр-за 2 мес'!$C7*6.186</f>
        <v>0</v>
      </c>
    </row>
    <row r="9" spans="1:22" s="239" customFormat="1" ht="25.15" customHeight="1">
      <c r="A9" s="250">
        <v>4</v>
      </c>
      <c r="B9" s="371" t="s">
        <v>76</v>
      </c>
      <c r="C9" s="372">
        <v>6837</v>
      </c>
      <c r="D9" s="415">
        <f>'[3]тр-за 2 мес'!D8*100000/'[3]тр-за 2 мес'!$C8*6.186</f>
        <v>904.78279947345322</v>
      </c>
      <c r="E9" s="416">
        <f>'[3]тр-за 2 мес'!E8*100000/'[3]тр-за 2 мес'!$C8*6.186</f>
        <v>0</v>
      </c>
      <c r="F9" s="416">
        <f>'[3]тр-за 2 мес'!F8*100000/'[3]тр-за 2 мес'!$C8*6.186</f>
        <v>90.478279947345328</v>
      </c>
      <c r="G9" s="416">
        <f>'[3]тр-за 2 мес'!G8*100000/'[3]тр-за 2 мес'!$C8*6.186</f>
        <v>0</v>
      </c>
      <c r="H9" s="416">
        <f>'[3]тр-за 2 мес'!H8*100000/'[3]тр-за 2 мес'!$C8*6.186</f>
        <v>0</v>
      </c>
      <c r="I9" s="416">
        <f>'[3]тр-за 2 мес'!I8*100000/'[3]тр-за 2 мес'!$C8*6.186</f>
        <v>0</v>
      </c>
      <c r="J9" s="416">
        <f>'[3]тр-за 2 мес'!J8*100000/'[3]тр-за 2 мес'!$C8*6.186</f>
        <v>180.95655989469066</v>
      </c>
      <c r="K9" s="416">
        <f>'[3]тр-за 2 мес'!K8*100000/'[3]тр-за 2 мес'!$C8*6.186</f>
        <v>180.95655989469066</v>
      </c>
      <c r="L9" s="416">
        <f>'[3]тр-за 2 мес'!L8*100000/'[3]тр-за 2 мес'!$C8*6.186</f>
        <v>0</v>
      </c>
      <c r="M9" s="416">
        <f>'[3]тр-за 2 мес'!M8*100000/'[3]тр-за 2 мес'!$C8*6.186</f>
        <v>0</v>
      </c>
      <c r="N9" s="416">
        <f>'[3]тр-за 2 мес'!N8*100000/'[3]тр-за 2 мес'!$C8*6.186</f>
        <v>0</v>
      </c>
      <c r="O9" s="416">
        <f>'[3]тр-за 2 мес'!O8*100000/'[3]тр-за 2 мес'!$C8*6.186</f>
        <v>0</v>
      </c>
      <c r="P9" s="416">
        <f>'[3]тр-за 2 мес'!P8*100000/'[3]тр-за 2 мес'!$C8*6.186</f>
        <v>0</v>
      </c>
      <c r="Q9" s="416">
        <f>'[3]тр-за 2 мес'!Q8*100000/'[3]тр-за 2 мес'!$C8*6.186</f>
        <v>0</v>
      </c>
      <c r="R9" s="416">
        <f>'[3]тр-за 2 мес'!R8*100000/'[3]тр-за 2 мес'!$C8*6.186</f>
        <v>90.478279947345328</v>
      </c>
      <c r="S9" s="416">
        <f>'[3]тр-за 2 мес'!S8*100000/'[3]тр-за 2 мес'!$C8*6.186</f>
        <v>361.91311978938131</v>
      </c>
      <c r="T9" s="416">
        <f>'[3]тр-за 2 мес'!T8*100000/'[3]тр-за 2 мес'!$C8*6.186</f>
        <v>0</v>
      </c>
    </row>
    <row r="10" spans="1:22" s="239" customFormat="1" ht="25.15" customHeight="1">
      <c r="A10" s="250">
        <v>5</v>
      </c>
      <c r="B10" s="371" t="s">
        <v>77</v>
      </c>
      <c r="C10" s="372">
        <v>7177</v>
      </c>
      <c r="D10" s="415">
        <f>'[3]тр-за 2 мес'!D9*100000/'[3]тр-за 2 мес'!$C9*6.186</f>
        <v>603.34401560540618</v>
      </c>
      <c r="E10" s="416">
        <f>'[3]тр-за 2 мес'!E9*100000/'[3]тр-за 2 мес'!$C9*6.186</f>
        <v>0</v>
      </c>
      <c r="F10" s="416">
        <f>'[3]тр-за 2 мес'!F9*100000/'[3]тр-за 2 мес'!$C9*6.186</f>
        <v>86.192002229343743</v>
      </c>
      <c r="G10" s="416">
        <f>'[3]тр-за 2 мес'!G9*100000/'[3]тр-за 2 мес'!$C9*6.186</f>
        <v>0</v>
      </c>
      <c r="H10" s="416">
        <f>'[3]тр-за 2 мес'!H9*100000/'[3]тр-за 2 мес'!$C9*6.186</f>
        <v>0</v>
      </c>
      <c r="I10" s="416">
        <f>'[3]тр-за 2 мес'!I9*100000/'[3]тр-за 2 мес'!$C9*6.186</f>
        <v>0</v>
      </c>
      <c r="J10" s="416">
        <f>'[3]тр-за 2 мес'!J9*100000/'[3]тр-за 2 мес'!$C9*6.186</f>
        <v>0</v>
      </c>
      <c r="K10" s="416">
        <f>'[3]тр-за 2 мес'!K9*100000/'[3]тр-за 2 мес'!$C9*6.186</f>
        <v>430.96001114671873</v>
      </c>
      <c r="L10" s="416">
        <f>'[3]тр-за 2 мес'!L9*100000/'[3]тр-за 2 мес'!$C9*6.186</f>
        <v>0</v>
      </c>
      <c r="M10" s="416">
        <f>'[3]тр-за 2 мес'!M9*100000/'[3]тр-за 2 мес'!$C9*6.186</f>
        <v>0</v>
      </c>
      <c r="N10" s="416">
        <f>'[3]тр-за 2 мес'!N9*100000/'[3]тр-за 2 мес'!$C9*6.186</f>
        <v>0</v>
      </c>
      <c r="O10" s="416">
        <f>'[3]тр-за 2 мес'!O9*100000/'[3]тр-за 2 мес'!$C9*6.186</f>
        <v>0</v>
      </c>
      <c r="P10" s="416">
        <f>'[3]тр-за 2 мес'!P9*100000/'[3]тр-за 2 мес'!$C9*6.186</f>
        <v>0</v>
      </c>
      <c r="Q10" s="416">
        <f>'[3]тр-за 2 мес'!Q9*100000/'[3]тр-за 2 мес'!$C9*6.186</f>
        <v>0</v>
      </c>
      <c r="R10" s="416">
        <f>'[3]тр-за 2 мес'!R9*100000/'[3]тр-за 2 мес'!$C9*6.186</f>
        <v>0</v>
      </c>
      <c r="S10" s="416">
        <f>'[3]тр-за 2 мес'!S9*100000/'[3]тр-за 2 мес'!$C9*6.186</f>
        <v>86.192002229343743</v>
      </c>
      <c r="T10" s="416">
        <f>'[3]тр-за 2 мес'!T9*100000/'[3]тр-за 2 мес'!$C9*6.186</f>
        <v>0</v>
      </c>
    </row>
    <row r="11" spans="1:22" s="239" customFormat="1" ht="25.15" customHeight="1">
      <c r="A11" s="250">
        <v>6</v>
      </c>
      <c r="B11" s="371" t="s">
        <v>78</v>
      </c>
      <c r="C11" s="372">
        <v>5911</v>
      </c>
      <c r="D11" s="415">
        <f>'[3]тр-за 2 мес'!D10*100000/'[3]тр-за 2 мес'!$C10*6.186</f>
        <v>732.56640162409064</v>
      </c>
      <c r="E11" s="416">
        <f>'[3]тр-за 2 мес'!E10*100000/'[3]тр-за 2 мес'!$C10*6.186</f>
        <v>0</v>
      </c>
      <c r="F11" s="416">
        <f>'[3]тр-за 2 мес'!F10*100000/'[3]тр-за 2 мес'!$C10*6.186</f>
        <v>0</v>
      </c>
      <c r="G11" s="416">
        <f>'[3]тр-за 2 мес'!G10*100000/'[3]тр-за 2 мес'!$C10*6.186</f>
        <v>0</v>
      </c>
      <c r="H11" s="416">
        <f>'[3]тр-за 2 мес'!H10*100000/'[3]тр-за 2 мес'!$C10*6.186</f>
        <v>0</v>
      </c>
      <c r="I11" s="416">
        <f>'[3]тр-за 2 мес'!I10*100000/'[3]тр-за 2 мес'!$C10*6.186</f>
        <v>0</v>
      </c>
      <c r="J11" s="416">
        <f>'[3]тр-за 2 мес'!J10*100000/'[3]тр-за 2 мес'!$C10*6.186</f>
        <v>104.65234308915581</v>
      </c>
      <c r="K11" s="416">
        <f>'[3]тр-за 2 мес'!K10*100000/'[3]тр-за 2 мес'!$C10*6.186</f>
        <v>313.95702926746742</v>
      </c>
      <c r="L11" s="416">
        <f>'[3]тр-за 2 мес'!L10*100000/'[3]тр-за 2 мес'!$C10*6.186</f>
        <v>104.65234308915581</v>
      </c>
      <c r="M11" s="416">
        <f>'[3]тр-за 2 мес'!M10*100000/'[3]тр-за 2 мес'!$C10*6.186</f>
        <v>0</v>
      </c>
      <c r="N11" s="416">
        <f>'[3]тр-за 2 мес'!N10*100000/'[3]тр-за 2 мес'!$C10*6.186</f>
        <v>0</v>
      </c>
      <c r="O11" s="416">
        <f>'[3]тр-за 2 мес'!O10*100000/'[3]тр-за 2 мес'!$C10*6.186</f>
        <v>0</v>
      </c>
      <c r="P11" s="416">
        <f>'[3]тр-за 2 мес'!P10*100000/'[3]тр-за 2 мес'!$C10*6.186</f>
        <v>0</v>
      </c>
      <c r="Q11" s="416">
        <f>'[3]тр-за 2 мес'!Q10*100000/'[3]тр-за 2 мес'!$C10*6.186</f>
        <v>0</v>
      </c>
      <c r="R11" s="416">
        <f>'[3]тр-за 2 мес'!R10*100000/'[3]тр-за 2 мес'!$C10*6.186</f>
        <v>104.65234308915581</v>
      </c>
      <c r="S11" s="416">
        <f>'[3]тр-за 2 мес'!S10*100000/'[3]тр-за 2 мес'!$C10*6.186</f>
        <v>104.65234308915581</v>
      </c>
      <c r="T11" s="416">
        <f>'[3]тр-за 2 мес'!T10*100000/'[3]тр-за 2 мес'!$C10*6.186</f>
        <v>0</v>
      </c>
    </row>
    <row r="12" spans="1:22" s="239" customFormat="1" ht="25.15" customHeight="1">
      <c r="A12" s="250">
        <v>7</v>
      </c>
      <c r="B12" s="371" t="s">
        <v>79</v>
      </c>
      <c r="C12" s="375">
        <v>9898</v>
      </c>
      <c r="D12" s="415">
        <f>'[3]тр-за 2 мес'!D11*100000/'[3]тр-за 2 мес'!$C11*6.186</f>
        <v>249.98989694887857</v>
      </c>
      <c r="E12" s="416">
        <f>'[3]тр-за 2 мес'!E11*100000/'[3]тр-за 2 мес'!$C11*6.186</f>
        <v>0</v>
      </c>
      <c r="F12" s="416">
        <f>'[3]тр-за 2 мес'!F11*100000/'[3]тр-за 2 мес'!$C11*6.186</f>
        <v>62.497474237219642</v>
      </c>
      <c r="G12" s="416">
        <f>'[3]тр-за 2 мес'!G11*100000/'[3]тр-за 2 мес'!$C11*6.186</f>
        <v>0</v>
      </c>
      <c r="H12" s="416">
        <f>'[3]тр-за 2 мес'!H11*100000/'[3]тр-за 2 мес'!$C11*6.186</f>
        <v>0</v>
      </c>
      <c r="I12" s="416">
        <f>'[3]тр-за 2 мес'!I11*100000/'[3]тр-за 2 мес'!$C11*6.186</f>
        <v>0</v>
      </c>
      <c r="J12" s="416">
        <f>'[3]тр-за 2 мес'!J11*100000/'[3]тр-за 2 мес'!$C11*6.186</f>
        <v>0</v>
      </c>
      <c r="K12" s="416">
        <f>'[3]тр-за 2 мес'!K11*100000/'[3]тр-за 2 мес'!$C11*6.186</f>
        <v>0</v>
      </c>
      <c r="L12" s="416">
        <f>'[3]тр-за 2 мес'!L11*100000/'[3]тр-за 2 мес'!$C11*6.186</f>
        <v>0</v>
      </c>
      <c r="M12" s="416">
        <f>'[3]тр-за 2 мес'!M11*100000/'[3]тр-за 2 мес'!$C11*6.186</f>
        <v>0</v>
      </c>
      <c r="N12" s="416">
        <f>'[3]тр-за 2 мес'!N11*100000/'[3]тр-за 2 мес'!$C11*6.186</f>
        <v>0</v>
      </c>
      <c r="O12" s="416">
        <f>'[3]тр-за 2 мес'!O11*100000/'[3]тр-за 2 мес'!$C11*6.186</f>
        <v>0</v>
      </c>
      <c r="P12" s="416">
        <f>'[3]тр-за 2 мес'!P11*100000/'[3]тр-за 2 мес'!$C11*6.186</f>
        <v>0</v>
      </c>
      <c r="Q12" s="416">
        <f>'[3]тр-за 2 мес'!Q11*100000/'[3]тр-за 2 мес'!$C11*6.186</f>
        <v>0</v>
      </c>
      <c r="R12" s="416">
        <f>'[3]тр-за 2 мес'!R11*100000/'[3]тр-за 2 мес'!$C11*6.186</f>
        <v>62.497474237219642</v>
      </c>
      <c r="S12" s="416">
        <f>'[3]тр-за 2 мес'!S11*100000/'[3]тр-за 2 мес'!$C11*6.186</f>
        <v>124.99494847443928</v>
      </c>
      <c r="T12" s="416">
        <f>'[3]тр-за 2 мес'!T11*100000/'[3]тр-за 2 мес'!$C11*6.186</f>
        <v>0</v>
      </c>
    </row>
    <row r="13" spans="1:22" s="256" customFormat="1" ht="25.15" customHeight="1">
      <c r="A13" s="250">
        <v>8</v>
      </c>
      <c r="B13" s="371" t="s">
        <v>80</v>
      </c>
      <c r="C13" s="372">
        <v>7219</v>
      </c>
      <c r="D13" s="415">
        <f>'[3]тр-за 2 мес'!D12*100000/'[3]тр-за 2 мес'!$C12*6.186</f>
        <v>514.14323313478326</v>
      </c>
      <c r="E13" s="416">
        <f>'[3]тр-за 2 мес'!E12*100000/'[3]тр-за 2 мес'!$C12*6.186</f>
        <v>0</v>
      </c>
      <c r="F13" s="416">
        <f>'[3]тр-за 2 мес'!F12*100000/'[3]тр-за 2 мес'!$C12*6.186</f>
        <v>0</v>
      </c>
      <c r="G13" s="416">
        <f>'[3]тр-за 2 мес'!G12*100000/'[3]тр-за 2 мес'!$C12*6.186</f>
        <v>0</v>
      </c>
      <c r="H13" s="416">
        <f>'[3]тр-за 2 мес'!H12*100000/'[3]тр-за 2 мес'!$C12*6.186</f>
        <v>0</v>
      </c>
      <c r="I13" s="416">
        <f>'[3]тр-за 2 мес'!I12*100000/'[3]тр-за 2 мес'!$C12*6.186</f>
        <v>0</v>
      </c>
      <c r="J13" s="416">
        <f>'[3]тр-за 2 мес'!J12*100000/'[3]тр-за 2 мес'!$C12*6.186</f>
        <v>0</v>
      </c>
      <c r="K13" s="416">
        <f>'[3]тр-за 2 мес'!K12*100000/'[3]тр-за 2 мес'!$C12*6.186</f>
        <v>257.07161656739163</v>
      </c>
      <c r="L13" s="416">
        <f>'[3]тр-за 2 мес'!L12*100000/'[3]тр-за 2 мес'!$C12*6.186</f>
        <v>171.3810777115944</v>
      </c>
      <c r="M13" s="416">
        <f>'[3]тр-за 2 мес'!M12*100000/'[3]тр-за 2 мес'!$C12*6.186</f>
        <v>85.6905388557972</v>
      </c>
      <c r="N13" s="416">
        <f>'[3]тр-за 2 мес'!N12*100000/'[3]тр-за 2 мес'!$C12*6.186</f>
        <v>0</v>
      </c>
      <c r="O13" s="416">
        <f>'[3]тр-за 2 мес'!O12*100000/'[3]тр-за 2 мес'!$C12*6.186</f>
        <v>0</v>
      </c>
      <c r="P13" s="416">
        <f>'[3]тр-за 2 мес'!P12*100000/'[3]тр-за 2 мес'!$C12*6.186</f>
        <v>0</v>
      </c>
      <c r="Q13" s="416">
        <f>'[3]тр-за 2 мес'!Q12*100000/'[3]тр-за 2 мес'!$C12*6.186</f>
        <v>0</v>
      </c>
      <c r="R13" s="416">
        <f>'[3]тр-за 2 мес'!R12*100000/'[3]тр-за 2 мес'!$C12*6.186</f>
        <v>0</v>
      </c>
      <c r="S13" s="416">
        <f>'[3]тр-за 2 мес'!S12*100000/'[3]тр-за 2 мес'!$C12*6.186</f>
        <v>0</v>
      </c>
      <c r="T13" s="416">
        <f>'[3]тр-за 2 мес'!T12*100000/'[3]тр-за 2 мес'!$C12*6.186</f>
        <v>0</v>
      </c>
      <c r="U13" s="255"/>
    </row>
    <row r="14" spans="1:22" s="256" customFormat="1" ht="25.15" customHeight="1">
      <c r="A14" s="250">
        <v>9</v>
      </c>
      <c r="B14" s="371" t="s">
        <v>81</v>
      </c>
      <c r="C14" s="372">
        <v>8436</v>
      </c>
      <c r="D14" s="415">
        <f>'[3]тр-за 2 мес'!D13*100000/'[3]тр-за 2 мес'!$C13*6.186</f>
        <v>659.95732574679937</v>
      </c>
      <c r="E14" s="416">
        <f>'[3]тр-за 2 мес'!E13*100000/'[3]тр-за 2 мес'!$C13*6.186</f>
        <v>0</v>
      </c>
      <c r="F14" s="416">
        <f>'[3]тр-за 2 мес'!F13*100000/'[3]тр-за 2 мес'!$C13*6.186</f>
        <v>0</v>
      </c>
      <c r="G14" s="416">
        <f>'[3]тр-за 2 мес'!G13*100000/'[3]тр-за 2 мес'!$C13*6.186</f>
        <v>0</v>
      </c>
      <c r="H14" s="416">
        <f>'[3]тр-за 2 мес'!H13*100000/'[3]тр-за 2 мес'!$C13*6.186</f>
        <v>0</v>
      </c>
      <c r="I14" s="416">
        <f>'[3]тр-за 2 мес'!I13*100000/'[3]тр-за 2 мес'!$C13*6.186</f>
        <v>0</v>
      </c>
      <c r="J14" s="416">
        <f>'[3]тр-за 2 мес'!J13*100000/'[3]тр-за 2 мес'!$C13*6.186</f>
        <v>0</v>
      </c>
      <c r="K14" s="416">
        <f>'[3]тр-за 2 мес'!K13*100000/'[3]тр-за 2 мес'!$C13*6.186</f>
        <v>219.98577524893315</v>
      </c>
      <c r="L14" s="416">
        <f>'[3]тр-за 2 мес'!L13*100000/'[3]тр-за 2 мес'!$C13*6.186</f>
        <v>73.328591749644389</v>
      </c>
      <c r="M14" s="416">
        <f>'[3]тр-за 2 мес'!M13*100000/'[3]тр-за 2 мес'!$C13*6.186</f>
        <v>0</v>
      </c>
      <c r="N14" s="416">
        <f>'[3]тр-за 2 мес'!N13*100000/'[3]тр-за 2 мес'!$C13*6.186</f>
        <v>0</v>
      </c>
      <c r="O14" s="416">
        <f>'[3]тр-за 2 мес'!O13*100000/'[3]тр-за 2 мес'!$C13*6.186</f>
        <v>0</v>
      </c>
      <c r="P14" s="416">
        <f>'[3]тр-за 2 мес'!P13*100000/'[3]тр-за 2 мес'!$C13*6.186</f>
        <v>73.328591749644389</v>
      </c>
      <c r="Q14" s="416">
        <f>'[3]тр-за 2 мес'!Q13*100000/'[3]тр-за 2 мес'!$C13*6.186</f>
        <v>0</v>
      </c>
      <c r="R14" s="416">
        <f>'[3]тр-за 2 мес'!R13*100000/'[3]тр-за 2 мес'!$C13*6.186</f>
        <v>73.328591749644389</v>
      </c>
      <c r="S14" s="416">
        <f>'[3]тр-за 2 мес'!S13*100000/'[3]тр-за 2 мес'!$C13*6.186</f>
        <v>219.98577524893315</v>
      </c>
      <c r="T14" s="416">
        <f>'[3]тр-за 2 мес'!T13*100000/'[3]тр-за 2 мес'!$C13*6.186</f>
        <v>0</v>
      </c>
      <c r="U14" s="255"/>
    </row>
    <row r="15" spans="1:22" s="239" customFormat="1" ht="25.15" customHeight="1">
      <c r="A15" s="250">
        <v>10</v>
      </c>
      <c r="B15" s="376" t="s">
        <v>82</v>
      </c>
      <c r="C15" s="372">
        <v>5204</v>
      </c>
      <c r="D15" s="415">
        <f>'[3]тр-за 2 мес'!D14*100000/'[3]тр-за 2 мес'!$C14*6.186</f>
        <v>713.22059953881626</v>
      </c>
      <c r="E15" s="416">
        <f>'[3]тр-за 2 мес'!E14*100000/'[3]тр-за 2 мес'!$C14*6.186</f>
        <v>0</v>
      </c>
      <c r="F15" s="416">
        <f>'[3]тр-за 2 мес'!F14*100000/'[3]тр-за 2 мес'!$C14*6.186</f>
        <v>0</v>
      </c>
      <c r="G15" s="416">
        <f>'[3]тр-за 2 мес'!G14*100000/'[3]тр-за 2 мес'!$C14*6.186</f>
        <v>0</v>
      </c>
      <c r="H15" s="416">
        <f>'[3]тр-за 2 мес'!H14*100000/'[3]тр-за 2 мес'!$C14*6.186</f>
        <v>0</v>
      </c>
      <c r="I15" s="416">
        <f>'[3]тр-за 2 мес'!I14*100000/'[3]тр-за 2 мес'!$C14*6.186</f>
        <v>0</v>
      </c>
      <c r="J15" s="416">
        <f>'[3]тр-за 2 мес'!J14*100000/'[3]тр-за 2 мес'!$C14*6.186</f>
        <v>0</v>
      </c>
      <c r="K15" s="416">
        <f>'[3]тр-за 2 мес'!K14*100000/'[3]тр-за 2 мес'!$C14*6.186</f>
        <v>356.61029976940813</v>
      </c>
      <c r="L15" s="416">
        <f>'[3]тр-за 2 мес'!L14*100000/'[3]тр-за 2 мес'!$C14*6.186</f>
        <v>0</v>
      </c>
      <c r="M15" s="416">
        <f>'[3]тр-за 2 мес'!M14*100000/'[3]тр-за 2 мес'!$C14*6.186</f>
        <v>118.87009992313605</v>
      </c>
      <c r="N15" s="416">
        <f>'[3]тр-за 2 мес'!N14*100000/'[3]тр-за 2 мес'!$C14*6.186</f>
        <v>0</v>
      </c>
      <c r="O15" s="416">
        <f>'[3]тр-за 2 мес'!O14*100000/'[3]тр-за 2 мес'!$C14*6.186</f>
        <v>0</v>
      </c>
      <c r="P15" s="416">
        <f>'[3]тр-за 2 мес'!P14*100000/'[3]тр-за 2 мес'!$C14*6.186</f>
        <v>0</v>
      </c>
      <c r="Q15" s="416">
        <f>'[3]тр-за 2 мес'!Q14*100000/'[3]тр-за 2 мес'!$C14*6.186</f>
        <v>0</v>
      </c>
      <c r="R15" s="416">
        <f>'[3]тр-за 2 мес'!R14*100000/'[3]тр-за 2 мес'!$C14*6.186</f>
        <v>0</v>
      </c>
      <c r="S15" s="416">
        <f>'[3]тр-за 2 мес'!S14*100000/'[3]тр-за 2 мес'!$C14*6.186</f>
        <v>237.74019984627211</v>
      </c>
      <c r="T15" s="416">
        <f>'[3]тр-за 2 мес'!T14*100000/'[3]тр-за 2 мес'!$C14*6.186</f>
        <v>0</v>
      </c>
    </row>
    <row r="16" spans="1:22" s="239" customFormat="1" ht="25.15" customHeight="1">
      <c r="A16" s="261" t="s">
        <v>146</v>
      </c>
      <c r="B16" s="377" t="s">
        <v>83</v>
      </c>
      <c r="C16" s="378">
        <v>79759</v>
      </c>
      <c r="D16" s="415">
        <f>'[3]тр-за 2 мес'!D15*100000/'[3]тр-за 2 мес'!$C15*6.186</f>
        <v>573.93397610301031</v>
      </c>
      <c r="E16" s="415">
        <f>'[3]тр-за 2 мес'!E15*100000/'[3]тр-за 2 мес'!$C15*6.186</f>
        <v>15.511729083865143</v>
      </c>
      <c r="F16" s="415">
        <f>'[3]тр-за 2 мес'!F15*100000/'[3]тр-за 2 мес'!$C15*6.186</f>
        <v>77.558645419325714</v>
      </c>
      <c r="G16" s="415">
        <f>'[3]тр-за 2 мес'!G15*100000/'[3]тр-за 2 мес'!$C15*6.186</f>
        <v>0</v>
      </c>
      <c r="H16" s="415">
        <f>'[3]тр-за 2 мес'!H15*100000/'[3]тр-за 2 мес'!$C15*6.186</f>
        <v>7.7558645419325716</v>
      </c>
      <c r="I16" s="415">
        <f>'[3]тр-за 2 мес'!I15*100000/'[3]тр-за 2 мес'!$C15*6.186</f>
        <v>0</v>
      </c>
      <c r="J16" s="415">
        <f>'[3]тр-за 2 мес'!J15*100000/'[3]тр-за 2 мес'!$C15*6.186</f>
        <v>31.023458167730286</v>
      </c>
      <c r="K16" s="415">
        <f>'[3]тр-за 2 мес'!K15*100000/'[3]тр-за 2 мес'!$C15*6.186</f>
        <v>201.65247809024686</v>
      </c>
      <c r="L16" s="415">
        <f>'[3]тр-за 2 мес'!L15*100000/'[3]тр-за 2 мес'!$C15*6.186</f>
        <v>46.535187251595431</v>
      </c>
      <c r="M16" s="415">
        <f>'[3]тр-за 2 мес'!M15*100000/'[3]тр-за 2 мес'!$C15*6.186</f>
        <v>15.511729083865143</v>
      </c>
      <c r="N16" s="415">
        <f>'[3]тр-за 2 мес'!N15*100000/'[3]тр-за 2 мес'!$C15*6.186</f>
        <v>0</v>
      </c>
      <c r="O16" s="415">
        <f>'[3]тр-за 2 мес'!O15*100000/'[3]тр-за 2 мес'!$C15*6.186</f>
        <v>0</v>
      </c>
      <c r="P16" s="415">
        <f>'[3]тр-за 2 мес'!P15*100000/'[3]тр-за 2 мес'!$C15*6.186</f>
        <v>7.7558645419325716</v>
      </c>
      <c r="Q16" s="415">
        <f>'[3]тр-за 2 мес'!Q15*100000/'[3]тр-за 2 мес'!$C15*6.186</f>
        <v>0</v>
      </c>
      <c r="R16" s="415">
        <f>'[3]тр-за 2 мес'!R15*100000/'[3]тр-за 2 мес'!$C15*6.186</f>
        <v>31.023458167730286</v>
      </c>
      <c r="S16" s="415">
        <f>'[3]тр-за 2 мес'!S15*100000/'[3]тр-за 2 мес'!$C15*6.186</f>
        <v>139.60556175478629</v>
      </c>
      <c r="T16" s="415">
        <f>'[3]тр-за 2 мес'!T15*100000/'[3]тр-за 2 мес'!$C15*6.186</f>
        <v>0</v>
      </c>
    </row>
    <row r="17" spans="1:255" s="259" customFormat="1" ht="25.15" customHeight="1">
      <c r="A17" s="250">
        <v>11</v>
      </c>
      <c r="B17" s="382" t="s">
        <v>172</v>
      </c>
      <c r="C17" s="383">
        <v>36472</v>
      </c>
      <c r="D17" s="415">
        <f>'[3]тр-за 2 мес'!D16*100000/'[3]тр-за 2 мес'!$C16*6.186</f>
        <v>356.18008335161215</v>
      </c>
      <c r="E17" s="416">
        <f>'[3]тр-за 2 мес'!E16*100000/'[3]тр-за 2 мес'!$C16*6.186</f>
        <v>50.882869050230312</v>
      </c>
      <c r="F17" s="416">
        <f>'[3]тр-за 2 мес'!F16*100000/'[3]тр-за 2 мес'!$C16*6.186</f>
        <v>84.804781750383853</v>
      </c>
      <c r="G17" s="416">
        <f>'[3]тр-за 2 мес'!G16*100000/'[3]тр-за 2 мес'!$C16*6.186</f>
        <v>0</v>
      </c>
      <c r="H17" s="416">
        <f>'[3]тр-за 2 мес'!H16*100000/'[3]тр-за 2 мес'!$C16*6.186</f>
        <v>0</v>
      </c>
      <c r="I17" s="416">
        <f>'[3]тр-за 2 мес'!I16*100000/'[3]тр-за 2 мес'!$C16*6.186</f>
        <v>0</v>
      </c>
      <c r="J17" s="416">
        <f>'[3]тр-за 2 мес'!J16*100000/'[3]тр-за 2 мес'!$C16*6.186</f>
        <v>16.960956350076771</v>
      </c>
      <c r="K17" s="416">
        <f>'[3]тр-за 2 мес'!K16*100000/'[3]тр-за 2 мес'!$C16*6.186</f>
        <v>67.843825400307082</v>
      </c>
      <c r="L17" s="416">
        <f>'[3]тр-за 2 мес'!L16*100000/'[3]тр-за 2 мес'!$C16*6.186</f>
        <v>33.921912700153541</v>
      </c>
      <c r="M17" s="416">
        <f>'[3]тр-за 2 мес'!M16*100000/'[3]тр-за 2 мес'!$C16*6.186</f>
        <v>50.882869050230312</v>
      </c>
      <c r="N17" s="416">
        <f>'[3]тр-за 2 мес'!N16*100000/'[3]тр-за 2 мес'!$C16*6.186</f>
        <v>16.960956350076771</v>
      </c>
      <c r="O17" s="416">
        <f>'[3]тр-за 2 мес'!O16*100000/'[3]тр-за 2 мес'!$C16*6.186</f>
        <v>0</v>
      </c>
      <c r="P17" s="416">
        <f>'[3]тр-за 2 мес'!P16*100000/'[3]тр-за 2 мес'!$C16*6.186</f>
        <v>0</v>
      </c>
      <c r="Q17" s="416">
        <f>'[3]тр-за 2 мес'!Q16*100000/'[3]тр-за 2 мес'!$C16*6.186</f>
        <v>0</v>
      </c>
      <c r="R17" s="416">
        <f>'[3]тр-за 2 мес'!R16*100000/'[3]тр-за 2 мес'!$C16*6.186</f>
        <v>0</v>
      </c>
      <c r="S17" s="416">
        <f>'[3]тр-за 2 мес'!S16*100000/'[3]тр-за 2 мес'!$C16*6.186</f>
        <v>33.921912700153541</v>
      </c>
      <c r="T17" s="416">
        <f>'[3]тр-за 2 мес'!T16*100000/'[3]тр-за 2 мес'!$C16*6.186</f>
        <v>16.960956350076771</v>
      </c>
    </row>
    <row r="18" spans="1:255" s="266" customFormat="1" ht="25.15" customHeight="1">
      <c r="A18" s="342" t="s">
        <v>179</v>
      </c>
      <c r="B18" s="268"/>
      <c r="C18" s="378">
        <v>116231</v>
      </c>
      <c r="D18" s="415">
        <f>'[3]тр-за 2 мес'!D17*100000/'[3]тр-за 2 мес'!$C17*6.186</f>
        <v>505.60521719678917</v>
      </c>
      <c r="E18" s="415">
        <f>'[3]тр-за 2 мес'!E17*100000/'[3]тр-за 2 мес'!$C17*6.186</f>
        <v>26.610800905094166</v>
      </c>
      <c r="F18" s="415">
        <f>'[3]тр-за 2 мес'!F17*100000/'[3]тр-за 2 мес'!$C17*6.186</f>
        <v>79.832402715282498</v>
      </c>
      <c r="G18" s="415">
        <f>'[3]тр-за 2 мес'!G17*100000/'[3]тр-за 2 мес'!$C17*6.186</f>
        <v>0</v>
      </c>
      <c r="H18" s="415">
        <f>'[3]тр-за 2 мес'!H17*100000/'[3]тр-за 2 мес'!$C17*6.186</f>
        <v>5.322160181018833</v>
      </c>
      <c r="I18" s="415">
        <f>'[3]тр-за 2 мес'!I17*100000/'[3]тр-за 2 мес'!$C17*6.186</f>
        <v>0</v>
      </c>
      <c r="J18" s="415">
        <f>'[3]тр-за 2 мес'!J17*100000/'[3]тр-за 2 мес'!$C17*6.186</f>
        <v>26.610800905094166</v>
      </c>
      <c r="K18" s="415">
        <f>'[3]тр-за 2 мес'!K17*100000/'[3]тр-за 2 мес'!$C17*6.186</f>
        <v>159.664805430565</v>
      </c>
      <c r="L18" s="415">
        <f>'[3]тр-за 2 мес'!L17*100000/'[3]тр-за 2 мес'!$C17*6.186</f>
        <v>42.577281448150664</v>
      </c>
      <c r="M18" s="415">
        <f>'[3]тр-за 2 мес'!M17*100000/'[3]тр-за 2 мес'!$C17*6.186</f>
        <v>26.610800905094166</v>
      </c>
      <c r="N18" s="415">
        <f>'[3]тр-за 2 мес'!N17*100000/'[3]тр-за 2 мес'!$C17*6.186</f>
        <v>5.322160181018833</v>
      </c>
      <c r="O18" s="415">
        <f>'[3]тр-за 2 мес'!O17*100000/'[3]тр-за 2 мес'!$C17*6.186</f>
        <v>0</v>
      </c>
      <c r="P18" s="415">
        <f>'[3]тр-за 2 мес'!P17*100000/'[3]тр-за 2 мес'!$C17*6.186</f>
        <v>5.322160181018833</v>
      </c>
      <c r="Q18" s="415">
        <f>'[3]тр-за 2 мес'!Q17*100000/'[3]тр-за 2 мес'!$C17*6.186</f>
        <v>0</v>
      </c>
      <c r="R18" s="415">
        <f>'[3]тр-за 2 мес'!R17*100000/'[3]тр-за 2 мес'!$C17*6.186</f>
        <v>21.288640724075332</v>
      </c>
      <c r="S18" s="415">
        <f>'[3]тр-за 2 мес'!S17*100000/'[3]тр-за 2 мес'!$C17*6.186</f>
        <v>106.44320362037666</v>
      </c>
      <c r="T18" s="415">
        <f>'[3]тр-за 2 мес'!T17*100000/'[3]тр-за 2 мес'!$C17*6.186</f>
        <v>5.322160181018833</v>
      </c>
    </row>
    <row r="19" spans="1:255" s="348" customFormat="1" ht="22.5" customHeight="1">
      <c r="A19" s="396" t="s">
        <v>175</v>
      </c>
      <c r="B19" s="397"/>
      <c r="C19" s="398"/>
      <c r="D19" s="399">
        <v>529.24719591386258</v>
      </c>
      <c r="E19" s="399">
        <v>26.462359795693128</v>
      </c>
      <c r="F19" s="399">
        <v>68.802135468802135</v>
      </c>
      <c r="G19" s="399">
        <v>0</v>
      </c>
      <c r="H19" s="399">
        <v>0</v>
      </c>
      <c r="I19" s="399">
        <v>0</v>
      </c>
      <c r="J19" s="399">
        <v>21.169887836554505</v>
      </c>
      <c r="K19" s="399">
        <v>148.18921485588152</v>
      </c>
      <c r="L19" s="399">
        <v>26.462359795693128</v>
      </c>
      <c r="M19" s="399">
        <v>21.169887836554505</v>
      </c>
      <c r="N19" s="399">
        <v>0</v>
      </c>
      <c r="O19" s="399">
        <v>0</v>
      </c>
      <c r="P19" s="399">
        <v>5.2924719591386262</v>
      </c>
      <c r="Q19" s="399">
        <v>0</v>
      </c>
      <c r="R19" s="399">
        <v>5.2924719591386262</v>
      </c>
      <c r="S19" s="399">
        <v>206.40640640640638</v>
      </c>
      <c r="T19" s="399">
        <v>15.877415877415878</v>
      </c>
    </row>
    <row r="20" spans="1:255" s="404" customFormat="1" ht="24.75" customHeight="1">
      <c r="A20" s="400" t="s">
        <v>176</v>
      </c>
      <c r="B20" s="400"/>
      <c r="C20" s="400"/>
      <c r="D20" s="402">
        <f>D18/D19-100%</f>
        <v>-4.4670956973612896E-2</v>
      </c>
      <c r="E20" s="402">
        <f>E18/E19-100%</f>
        <v>5.6095189751443897E-3</v>
      </c>
      <c r="F20" s="402">
        <f>F18/F19-100%</f>
        <v>0.16031867574055125</v>
      </c>
      <c r="G20" s="402"/>
      <c r="H20" s="402"/>
      <c r="I20" s="402"/>
      <c r="J20" s="402">
        <f>J18/J19-100%</f>
        <v>0.25701189871893027</v>
      </c>
      <c r="K20" s="402">
        <f>K18/K19-100%</f>
        <v>7.7438770330511719E-2</v>
      </c>
      <c r="L20" s="402">
        <f>L18/L19-100%</f>
        <v>0.60897523036023093</v>
      </c>
      <c r="M20" s="402">
        <f>M18/M19-100%</f>
        <v>0.25701189871893027</v>
      </c>
      <c r="N20" s="402"/>
      <c r="O20" s="402"/>
      <c r="P20" s="402">
        <f>P18/P19-100%</f>
        <v>5.6095189751441676E-3</v>
      </c>
      <c r="Q20" s="402"/>
      <c r="R20" s="402">
        <f>R18/R19-100%</f>
        <v>3.0224380759005767</v>
      </c>
      <c r="S20" s="402">
        <f>S18/S19-100%</f>
        <v>-0.48430281078197723</v>
      </c>
      <c r="T20" s="402">
        <f>T18/T19-100%</f>
        <v>-0.66479682700828524</v>
      </c>
      <c r="U20" s="403">
        <f>U18*100000/$C$18*6.186</f>
        <v>0</v>
      </c>
      <c r="V20" s="403">
        <f>V18*100000/$C$18*6.186</f>
        <v>0</v>
      </c>
      <c r="W20" s="403">
        <f>W18*100000/$C$18*6.186</f>
        <v>0</v>
      </c>
      <c r="X20" s="403">
        <f>X18*100000/$C$18*6.186</f>
        <v>0</v>
      </c>
      <c r="Y20" s="403">
        <f>Y18*100000/$C$18*6.186</f>
        <v>0</v>
      </c>
      <c r="Z20" s="403">
        <f>Z18*100000/$C$18*6.186</f>
        <v>0</v>
      </c>
      <c r="AA20" s="403">
        <f>AA18*100000/$C$18*6.186</f>
        <v>0</v>
      </c>
      <c r="AB20" s="403">
        <f>AB18*100000/$C$18*6.186</f>
        <v>0</v>
      </c>
      <c r="AC20" s="403">
        <f>AC18*100000/$C$18*6.186</f>
        <v>0</v>
      </c>
      <c r="AD20" s="403">
        <f>AD18*100000/$C$18*6.186</f>
        <v>0</v>
      </c>
      <c r="AE20" s="403">
        <f>AE18*100000/$C$18*6.186</f>
        <v>0</v>
      </c>
      <c r="AF20" s="403">
        <f>AF18*100000/$C$18*6.186</f>
        <v>0</v>
      </c>
      <c r="AG20" s="403">
        <f>AG18*100000/$C$18*6.186</f>
        <v>0</v>
      </c>
      <c r="AH20" s="403">
        <f>AH18*100000/$C$18*6.186</f>
        <v>0</v>
      </c>
      <c r="AI20" s="403">
        <f>AI18*100000/$C$18*6.186</f>
        <v>0</v>
      </c>
      <c r="AJ20" s="403">
        <f>AJ18*100000/$C$18*6.186</f>
        <v>0</v>
      </c>
      <c r="AK20" s="403">
        <f>AK18*100000/$C$18*6.186</f>
        <v>0</v>
      </c>
      <c r="AL20" s="403">
        <f>AL18*100000/$C$18*6.186</f>
        <v>0</v>
      </c>
      <c r="AM20" s="403">
        <f>AM18*100000/$C$18*6.186</f>
        <v>0</v>
      </c>
      <c r="AN20" s="403">
        <f>AN18*100000/$C$18*6.186</f>
        <v>0</v>
      </c>
      <c r="AO20" s="403">
        <f>AO18*100000/$C$18*6.186</f>
        <v>0</v>
      </c>
      <c r="AP20" s="403">
        <f>AP18*100000/$C$18*6.186</f>
        <v>0</v>
      </c>
      <c r="AQ20" s="403">
        <f>AQ18*100000/$C$18*6.186</f>
        <v>0</v>
      </c>
      <c r="AR20" s="403">
        <f>AR18*100000/$C$18*6.186</f>
        <v>0</v>
      </c>
      <c r="AS20" s="403">
        <f>AS18*100000/$C$18*6.186</f>
        <v>0</v>
      </c>
      <c r="AT20" s="403">
        <f>AT18*100000/$C$18*6.186</f>
        <v>0</v>
      </c>
      <c r="AU20" s="403">
        <f>AU18*100000/$C$18*6.186</f>
        <v>0</v>
      </c>
      <c r="AV20" s="403">
        <f>AV18*100000/$C$18*6.186</f>
        <v>0</v>
      </c>
      <c r="AW20" s="403">
        <f>AW18*100000/$C$18*6.186</f>
        <v>0</v>
      </c>
      <c r="AX20" s="403">
        <f>AX18*100000/$C$18*6.186</f>
        <v>0</v>
      </c>
      <c r="AY20" s="403">
        <f>AY18*100000/$C$18*6.186</f>
        <v>0</v>
      </c>
      <c r="AZ20" s="403">
        <f>AZ18*100000/$C$18*6.186</f>
        <v>0</v>
      </c>
      <c r="BA20" s="403">
        <f>BA18*100000/$C$18*6.186</f>
        <v>0</v>
      </c>
      <c r="BB20" s="403">
        <f>BB18*100000/$C$18*6.186</f>
        <v>0</v>
      </c>
      <c r="BC20" s="403">
        <f>BC18*100000/$C$18*6.186</f>
        <v>0</v>
      </c>
      <c r="BD20" s="403">
        <f>BD18*100000/$C$18*6.186</f>
        <v>0</v>
      </c>
      <c r="BE20" s="403">
        <f>BE18*100000/$C$18*6.186</f>
        <v>0</v>
      </c>
      <c r="BF20" s="403">
        <f>BF18*100000/$C$18*6.186</f>
        <v>0</v>
      </c>
      <c r="BG20" s="403">
        <f>BG18*100000/$C$18*6.186</f>
        <v>0</v>
      </c>
      <c r="BH20" s="403">
        <f>BH18*100000/$C$18*6.186</f>
        <v>0</v>
      </c>
      <c r="BI20" s="403">
        <f>BI18*100000/$C$18*6.186</f>
        <v>0</v>
      </c>
      <c r="BJ20" s="403">
        <f>BJ18*100000/$C$18*6.186</f>
        <v>0</v>
      </c>
      <c r="BK20" s="403">
        <f>BK18*100000/$C$18*6.186</f>
        <v>0</v>
      </c>
      <c r="BL20" s="403">
        <f>BL18*100000/$C$18*6.186</f>
        <v>0</v>
      </c>
      <c r="BM20" s="403">
        <f>BM18*100000/$C$18*6.186</f>
        <v>0</v>
      </c>
      <c r="BN20" s="403">
        <f>BN18*100000/$C$18*6.186</f>
        <v>0</v>
      </c>
      <c r="BO20" s="403">
        <f>BO18*100000/$C$18*6.186</f>
        <v>0</v>
      </c>
      <c r="BP20" s="403">
        <f>BP18*100000/$C$18*6.186</f>
        <v>0</v>
      </c>
      <c r="BQ20" s="403">
        <f>BQ18*100000/$C$18*6.186</f>
        <v>0</v>
      </c>
      <c r="BR20" s="403">
        <f>BR18*100000/$C$18*6.186</f>
        <v>0</v>
      </c>
      <c r="BS20" s="403">
        <f>BS18*100000/$C$18*6.186</f>
        <v>0</v>
      </c>
      <c r="BT20" s="403">
        <f>BT18*100000/$C$18*6.186</f>
        <v>0</v>
      </c>
      <c r="BU20" s="403">
        <f>BU18*100000/$C$18*6.186</f>
        <v>0</v>
      </c>
      <c r="BV20" s="403">
        <f>BV18*100000/$C$18*6.186</f>
        <v>0</v>
      </c>
      <c r="BW20" s="403">
        <f>BW18*100000/$C$18*6.186</f>
        <v>0</v>
      </c>
      <c r="BX20" s="403">
        <f>BX18*100000/$C$18*6.186</f>
        <v>0</v>
      </c>
      <c r="BY20" s="403">
        <f>BY18*100000/$C$18*6.186</f>
        <v>0</v>
      </c>
      <c r="BZ20" s="403">
        <f>BZ18*100000/$C$18*6.186</f>
        <v>0</v>
      </c>
      <c r="CA20" s="403">
        <f>CA18*100000/$C$18*6.186</f>
        <v>0</v>
      </c>
      <c r="CB20" s="403">
        <f>CB18*100000/$C$18*6.186</f>
        <v>0</v>
      </c>
      <c r="CC20" s="403">
        <f>CC18*100000/$C$18*6.186</f>
        <v>0</v>
      </c>
      <c r="CD20" s="403">
        <f>CD18*100000/$C$18*6.186</f>
        <v>0</v>
      </c>
      <c r="CE20" s="403">
        <f>CE18*100000/$C$18*6.186</f>
        <v>0</v>
      </c>
      <c r="CF20" s="403">
        <f>CF18*100000/$C$18*6.186</f>
        <v>0</v>
      </c>
      <c r="CG20" s="403">
        <f>CG18*100000/$C$18*6.186</f>
        <v>0</v>
      </c>
      <c r="CH20" s="403">
        <f>CH18*100000/$C$18*6.186</f>
        <v>0</v>
      </c>
      <c r="CI20" s="403">
        <f>CI18*100000/$C$18*6.186</f>
        <v>0</v>
      </c>
      <c r="CJ20" s="403">
        <f>CJ18*100000/$C$18*6.186</f>
        <v>0</v>
      </c>
      <c r="CK20" s="403">
        <f>CK18*100000/$C$18*6.186</f>
        <v>0</v>
      </c>
      <c r="CL20" s="403">
        <f>CL18*100000/$C$18*6.186</f>
        <v>0</v>
      </c>
      <c r="CM20" s="403">
        <f>CM18*100000/$C$18*6.186</f>
        <v>0</v>
      </c>
      <c r="CN20" s="403">
        <f>CN18*100000/$C$18*6.186</f>
        <v>0</v>
      </c>
      <c r="CO20" s="403">
        <f>CO18*100000/$C$18*6.186</f>
        <v>0</v>
      </c>
      <c r="CP20" s="403">
        <f>CP18*100000/$C$18*6.186</f>
        <v>0</v>
      </c>
      <c r="CQ20" s="403">
        <f>CQ18*100000/$C$18*6.186</f>
        <v>0</v>
      </c>
      <c r="CR20" s="403">
        <f>CR18*100000/$C$18*6.186</f>
        <v>0</v>
      </c>
      <c r="CS20" s="403">
        <f>CS18*100000/$C$18*6.186</f>
        <v>0</v>
      </c>
      <c r="CT20" s="403">
        <f>CT18*100000/$C$18*6.186</f>
        <v>0</v>
      </c>
      <c r="CU20" s="403">
        <f>CU18*100000/$C$18*6.186</f>
        <v>0</v>
      </c>
      <c r="CV20" s="403">
        <f>CV18*100000/$C$18*6.186</f>
        <v>0</v>
      </c>
      <c r="CW20" s="403">
        <f>CW18*100000/$C$18*6.186</f>
        <v>0</v>
      </c>
      <c r="CX20" s="403">
        <f>CX18*100000/$C$18*6.186</f>
        <v>0</v>
      </c>
      <c r="CY20" s="403">
        <f>CY18*100000/$C$18*6.186</f>
        <v>0</v>
      </c>
      <c r="CZ20" s="403">
        <f>CZ18*100000/$C$18*6.186</f>
        <v>0</v>
      </c>
      <c r="DA20" s="403">
        <f>DA18*100000/$C$18*6.186</f>
        <v>0</v>
      </c>
      <c r="DB20" s="403">
        <f>DB18*100000/$C$18*6.186</f>
        <v>0</v>
      </c>
      <c r="DC20" s="403">
        <f>DC18*100000/$C$18*6.186</f>
        <v>0</v>
      </c>
      <c r="DD20" s="403">
        <f>DD18*100000/$C$18*6.186</f>
        <v>0</v>
      </c>
      <c r="DE20" s="403">
        <f>DE18*100000/$C$18*6.186</f>
        <v>0</v>
      </c>
      <c r="DF20" s="403">
        <f>DF18*100000/$C$18*6.186</f>
        <v>0</v>
      </c>
      <c r="DG20" s="403">
        <f>DG18*100000/$C$18*6.186</f>
        <v>0</v>
      </c>
      <c r="DH20" s="403">
        <f>DH18*100000/$C$18*6.186</f>
        <v>0</v>
      </c>
      <c r="DI20" s="403">
        <f>DI18*100000/$C$18*6.186</f>
        <v>0</v>
      </c>
      <c r="DJ20" s="403">
        <f>DJ18*100000/$C$18*6.186</f>
        <v>0</v>
      </c>
      <c r="DK20" s="403">
        <f>DK18*100000/$C$18*6.186</f>
        <v>0</v>
      </c>
      <c r="DL20" s="403">
        <f>DL18*100000/$C$18*6.186</f>
        <v>0</v>
      </c>
      <c r="DM20" s="403">
        <f>DM18*100000/$C$18*6.186</f>
        <v>0</v>
      </c>
      <c r="DN20" s="403">
        <f>DN18*100000/$C$18*6.186</f>
        <v>0</v>
      </c>
      <c r="DO20" s="403">
        <f>DO18*100000/$C$18*6.186</f>
        <v>0</v>
      </c>
      <c r="DP20" s="403">
        <f>DP18*100000/$C$18*6.186</f>
        <v>0</v>
      </c>
      <c r="DQ20" s="403">
        <f>DQ18*100000/$C$18*6.186</f>
        <v>0</v>
      </c>
      <c r="DR20" s="403">
        <f>DR18*100000/$C$18*6.186</f>
        <v>0</v>
      </c>
      <c r="DS20" s="403">
        <f>DS18*100000/$C$18*6.186</f>
        <v>0</v>
      </c>
      <c r="DT20" s="403">
        <f>DT18*100000/$C$18*6.186</f>
        <v>0</v>
      </c>
      <c r="DU20" s="403">
        <f>DU18*100000/$C$18*6.186</f>
        <v>0</v>
      </c>
      <c r="DV20" s="403">
        <f>DV18*100000/$C$18*6.186</f>
        <v>0</v>
      </c>
      <c r="DW20" s="403">
        <f>DW18*100000/$C$18*6.186</f>
        <v>0</v>
      </c>
      <c r="DX20" s="403">
        <f>DX18*100000/$C$18*6.186</f>
        <v>0</v>
      </c>
      <c r="DY20" s="403">
        <f>DY18*100000/$C$18*6.186</f>
        <v>0</v>
      </c>
      <c r="DZ20" s="403">
        <f>DZ18*100000/$C$18*6.186</f>
        <v>0</v>
      </c>
      <c r="EA20" s="403">
        <f>EA18*100000/$C$18*6.186</f>
        <v>0</v>
      </c>
      <c r="EB20" s="403">
        <f>EB18*100000/$C$18*6.186</f>
        <v>0</v>
      </c>
      <c r="EC20" s="403">
        <f>EC18*100000/$C$18*6.186</f>
        <v>0</v>
      </c>
      <c r="ED20" s="403">
        <f>ED18*100000/$C$18*6.186</f>
        <v>0</v>
      </c>
      <c r="EE20" s="403">
        <f>EE18*100000/$C$18*6.186</f>
        <v>0</v>
      </c>
      <c r="EF20" s="403">
        <f>EF18*100000/$C$18*6.186</f>
        <v>0</v>
      </c>
      <c r="EG20" s="403">
        <f>EG18*100000/$C$18*6.186</f>
        <v>0</v>
      </c>
      <c r="EH20" s="403">
        <f>EH18*100000/$C$18*6.186</f>
        <v>0</v>
      </c>
      <c r="EI20" s="403">
        <f>EI18*100000/$C$18*6.186</f>
        <v>0</v>
      </c>
      <c r="EJ20" s="403">
        <f>EJ18*100000/$C$18*6.186</f>
        <v>0</v>
      </c>
      <c r="EK20" s="403">
        <f>EK18*100000/$C$18*6.186</f>
        <v>0</v>
      </c>
      <c r="EL20" s="403">
        <f>EL18*100000/$C$18*6.186</f>
        <v>0</v>
      </c>
      <c r="EM20" s="403">
        <f>EM18*100000/$C$18*6.186</f>
        <v>0</v>
      </c>
      <c r="EN20" s="403">
        <f>EN18*100000/$C$18*6.186</f>
        <v>0</v>
      </c>
      <c r="EO20" s="403">
        <f>EO18*100000/$C$18*6.186</f>
        <v>0</v>
      </c>
      <c r="EP20" s="403">
        <f>EP18*100000/$C$18*6.186</f>
        <v>0</v>
      </c>
      <c r="EQ20" s="403">
        <f>EQ18*100000/$C$18*6.186</f>
        <v>0</v>
      </c>
      <c r="ER20" s="403">
        <f>ER18*100000/$C$18*6.186</f>
        <v>0</v>
      </c>
      <c r="ES20" s="403">
        <f>ES18*100000/$C$18*6.186</f>
        <v>0</v>
      </c>
      <c r="ET20" s="403">
        <f>ET18*100000/$C$18*6.186</f>
        <v>0</v>
      </c>
      <c r="EU20" s="403">
        <f>EU18*100000/$C$18*6.186</f>
        <v>0</v>
      </c>
      <c r="EV20" s="403">
        <f>EV18*100000/$C$18*6.186</f>
        <v>0</v>
      </c>
      <c r="EW20" s="403">
        <f>EW18*100000/$C$18*6.186</f>
        <v>0</v>
      </c>
      <c r="EX20" s="403">
        <f>EX18*100000/$C$18*6.186</f>
        <v>0</v>
      </c>
      <c r="EY20" s="403">
        <f>EY18*100000/$C$18*6.186</f>
        <v>0</v>
      </c>
      <c r="EZ20" s="403">
        <f>EZ18*100000/$C$18*6.186</f>
        <v>0</v>
      </c>
      <c r="FA20" s="403">
        <f>FA18*100000/$C$18*6.186</f>
        <v>0</v>
      </c>
      <c r="FB20" s="403">
        <f>FB18*100000/$C$18*6.186</f>
        <v>0</v>
      </c>
      <c r="FC20" s="403">
        <f>FC18*100000/$C$18*6.186</f>
        <v>0</v>
      </c>
      <c r="FD20" s="403">
        <f>FD18*100000/$C$18*6.186</f>
        <v>0</v>
      </c>
      <c r="FE20" s="403">
        <f>FE18*100000/$C$18*6.186</f>
        <v>0</v>
      </c>
      <c r="FF20" s="403">
        <f>FF18*100000/$C$18*6.186</f>
        <v>0</v>
      </c>
      <c r="FG20" s="403">
        <f>FG18*100000/$C$18*6.186</f>
        <v>0</v>
      </c>
      <c r="FH20" s="403">
        <f>FH18*100000/$C$18*6.186</f>
        <v>0</v>
      </c>
      <c r="FI20" s="403">
        <f>FI18*100000/$C$18*6.186</f>
        <v>0</v>
      </c>
      <c r="FJ20" s="403">
        <f>FJ18*100000/$C$18*6.186</f>
        <v>0</v>
      </c>
      <c r="FK20" s="403">
        <f>FK18*100000/$C$18*6.186</f>
        <v>0</v>
      </c>
      <c r="FL20" s="403">
        <f>FL18*100000/$C$18*6.186</f>
        <v>0</v>
      </c>
      <c r="FM20" s="403">
        <f>FM18*100000/$C$18*6.186</f>
        <v>0</v>
      </c>
      <c r="FN20" s="403">
        <f>FN18*100000/$C$18*6.186</f>
        <v>0</v>
      </c>
      <c r="FO20" s="403">
        <f>FO18*100000/$C$18*6.186</f>
        <v>0</v>
      </c>
      <c r="FP20" s="403">
        <f>FP18*100000/$C$18*6.186</f>
        <v>0</v>
      </c>
      <c r="FQ20" s="403">
        <f>FQ18*100000/$C$18*6.186</f>
        <v>0</v>
      </c>
      <c r="FR20" s="403">
        <f>FR18*100000/$C$18*6.186</f>
        <v>0</v>
      </c>
      <c r="FS20" s="403">
        <f>FS18*100000/$C$18*6.186</f>
        <v>0</v>
      </c>
      <c r="FT20" s="403">
        <f>FT18*100000/$C$18*6.186</f>
        <v>0</v>
      </c>
      <c r="FU20" s="403">
        <f>FU18*100000/$C$18*6.186</f>
        <v>0</v>
      </c>
      <c r="FV20" s="403">
        <f>FV18*100000/$C$18*6.186</f>
        <v>0</v>
      </c>
      <c r="FW20" s="403">
        <f>FW18*100000/$C$18*6.186</f>
        <v>0</v>
      </c>
      <c r="FX20" s="403">
        <f>FX18*100000/$C$18*6.186</f>
        <v>0</v>
      </c>
      <c r="FY20" s="403">
        <f>FY18*100000/$C$18*6.186</f>
        <v>0</v>
      </c>
      <c r="FZ20" s="403">
        <f>FZ18*100000/$C$18*6.186</f>
        <v>0</v>
      </c>
      <c r="GA20" s="403">
        <f>GA18*100000/$C$18*6.186</f>
        <v>0</v>
      </c>
      <c r="GB20" s="403">
        <f>GB18*100000/$C$18*6.186</f>
        <v>0</v>
      </c>
      <c r="GC20" s="403">
        <f>GC18*100000/$C$18*6.186</f>
        <v>0</v>
      </c>
      <c r="GD20" s="403">
        <f>GD18*100000/$C$18*6.186</f>
        <v>0</v>
      </c>
      <c r="GE20" s="403">
        <f>GE18*100000/$C$18*6.186</f>
        <v>0</v>
      </c>
      <c r="GF20" s="403">
        <f>GF18*100000/$C$18*6.186</f>
        <v>0</v>
      </c>
      <c r="GG20" s="403">
        <f>GG18*100000/$C$18*6.186</f>
        <v>0</v>
      </c>
      <c r="GH20" s="403">
        <f>GH18*100000/$C$18*6.186</f>
        <v>0</v>
      </c>
      <c r="GI20" s="403">
        <f>GI18*100000/$C$18*6.186</f>
        <v>0</v>
      </c>
      <c r="GJ20" s="403">
        <f>GJ18*100000/$C$18*6.186</f>
        <v>0</v>
      </c>
      <c r="GK20" s="403">
        <f>GK18*100000/$C$18*6.186</f>
        <v>0</v>
      </c>
      <c r="GL20" s="403">
        <f>GL18*100000/$C$18*6.186</f>
        <v>0</v>
      </c>
      <c r="GM20" s="403">
        <f>GM18*100000/$C$18*6.186</f>
        <v>0</v>
      </c>
      <c r="GN20" s="403">
        <f>GN18*100000/$C$18*6.186</f>
        <v>0</v>
      </c>
      <c r="GO20" s="403">
        <f>GO18*100000/$C$18*6.186</f>
        <v>0</v>
      </c>
      <c r="GP20" s="403">
        <f>GP18*100000/$C$18*6.186</f>
        <v>0</v>
      </c>
      <c r="GQ20" s="403">
        <f>GQ18*100000/$C$18*6.186</f>
        <v>0</v>
      </c>
      <c r="GR20" s="403">
        <f>GR18*100000/$C$18*6.186</f>
        <v>0</v>
      </c>
      <c r="GS20" s="403">
        <f>GS18*100000/$C$18*6.186</f>
        <v>0</v>
      </c>
      <c r="GT20" s="403">
        <f>GT18*100000/$C$18*6.186</f>
        <v>0</v>
      </c>
      <c r="GU20" s="403">
        <f>GU18*100000/$C$18*6.186</f>
        <v>0</v>
      </c>
      <c r="GV20" s="403">
        <f>GV18*100000/$C$18*6.186</f>
        <v>0</v>
      </c>
      <c r="GW20" s="403">
        <f>GW18*100000/$C$18*6.186</f>
        <v>0</v>
      </c>
      <c r="GX20" s="403">
        <f>GX18*100000/$C$18*6.186</f>
        <v>0</v>
      </c>
      <c r="GY20" s="403">
        <f>GY18*100000/$C$18*6.186</f>
        <v>0</v>
      </c>
      <c r="GZ20" s="403">
        <f>GZ18*100000/$C$18*6.186</f>
        <v>0</v>
      </c>
      <c r="HA20" s="403">
        <f>HA18*100000/$C$18*6.186</f>
        <v>0</v>
      </c>
      <c r="HB20" s="403">
        <f>HB18*100000/$C$18*6.186</f>
        <v>0</v>
      </c>
      <c r="HC20" s="403">
        <f>HC18*100000/$C$18*6.186</f>
        <v>0</v>
      </c>
      <c r="HD20" s="403">
        <f>HD18*100000/$C$18*6.186</f>
        <v>0</v>
      </c>
      <c r="HE20" s="403">
        <f>HE18*100000/$C$18*6.186</f>
        <v>0</v>
      </c>
      <c r="HF20" s="403">
        <f>HF18*100000/$C$18*6.186</f>
        <v>0</v>
      </c>
      <c r="HG20" s="403">
        <f>HG18*100000/$C$18*6.186</f>
        <v>0</v>
      </c>
      <c r="HH20" s="403">
        <f>HH18*100000/$C$18*6.186</f>
        <v>0</v>
      </c>
      <c r="HI20" s="403">
        <f>HI18*100000/$C$18*6.186</f>
        <v>0</v>
      </c>
      <c r="HJ20" s="403">
        <f>HJ18*100000/$C$18*6.186</f>
        <v>0</v>
      </c>
      <c r="HK20" s="403">
        <f>HK18*100000/$C$18*6.186</f>
        <v>0</v>
      </c>
      <c r="HL20" s="403">
        <f>HL18*100000/$C$18*6.186</f>
        <v>0</v>
      </c>
      <c r="HM20" s="403">
        <f>HM18*100000/$C$18*6.186</f>
        <v>0</v>
      </c>
      <c r="HN20" s="403">
        <f>HN18*100000/$C$18*6.186</f>
        <v>0</v>
      </c>
      <c r="HO20" s="403">
        <f>HO18*100000/$C$18*6.186</f>
        <v>0</v>
      </c>
      <c r="HP20" s="403">
        <f>HP18*100000/$C$18*6.186</f>
        <v>0</v>
      </c>
      <c r="HQ20" s="403">
        <f>HQ18*100000/$C$18*6.186</f>
        <v>0</v>
      </c>
      <c r="HR20" s="403">
        <f>HR18*100000/$C$18*6.186</f>
        <v>0</v>
      </c>
      <c r="HS20" s="403">
        <f>HS18*100000/$C$18*6.186</f>
        <v>0</v>
      </c>
      <c r="HT20" s="403">
        <f>HT18*100000/$C$18*6.186</f>
        <v>0</v>
      </c>
      <c r="HU20" s="403">
        <f>HU18*100000/$C$18*6.186</f>
        <v>0</v>
      </c>
      <c r="HV20" s="403">
        <f>HV18*100000/$C$18*6.186</f>
        <v>0</v>
      </c>
      <c r="HW20" s="403">
        <f>HW18*100000/$C$18*6.186</f>
        <v>0</v>
      </c>
      <c r="HX20" s="403">
        <f>HX18*100000/$C$18*6.186</f>
        <v>0</v>
      </c>
      <c r="HY20" s="403">
        <f>HY18*100000/$C$18*6.186</f>
        <v>0</v>
      </c>
      <c r="HZ20" s="403">
        <f>HZ18*100000/$C$18*6.186</f>
        <v>0</v>
      </c>
      <c r="IA20" s="403">
        <f>IA18*100000/$C$18*6.186</f>
        <v>0</v>
      </c>
      <c r="IB20" s="403">
        <f>IB18*100000/$C$18*6.186</f>
        <v>0</v>
      </c>
      <c r="IC20" s="403">
        <f>IC18*100000/$C$18*6.186</f>
        <v>0</v>
      </c>
      <c r="ID20" s="403">
        <f>ID18*100000/$C$18*6.186</f>
        <v>0</v>
      </c>
      <c r="IE20" s="403">
        <f>IE18*100000/$C$18*6.186</f>
        <v>0</v>
      </c>
      <c r="IF20" s="403">
        <f>IF18*100000/$C$18*6.186</f>
        <v>0</v>
      </c>
      <c r="IG20" s="403">
        <f>IG18*100000/$C$18*6.186</f>
        <v>0</v>
      </c>
      <c r="IH20" s="403">
        <f>IH18*100000/$C$18*6.186</f>
        <v>0</v>
      </c>
      <c r="II20" s="403">
        <f>II18*100000/$C$18*6.186</f>
        <v>0</v>
      </c>
      <c r="IJ20" s="403">
        <f>IJ18*100000/$C$18*6.186</f>
        <v>0</v>
      </c>
      <c r="IK20" s="403">
        <f>IK18*100000/$C$18*6.186</f>
        <v>0</v>
      </c>
      <c r="IL20" s="403">
        <f>IL18*100000/$C$18*6.186</f>
        <v>0</v>
      </c>
      <c r="IM20" s="403">
        <f>IM18*100000/$C$18*6.186</f>
        <v>0</v>
      </c>
      <c r="IN20" s="403">
        <f>IN18*100000/$C$18*6.186</f>
        <v>0</v>
      </c>
      <c r="IO20" s="403">
        <f>IO18*100000/$C$18*6.186</f>
        <v>0</v>
      </c>
      <c r="IP20" s="403">
        <f>IP18*100000/$C$18*6.186</f>
        <v>0</v>
      </c>
      <c r="IQ20" s="403">
        <f>IQ18*100000/$C$18*6.186</f>
        <v>0</v>
      </c>
      <c r="IR20" s="403">
        <f>IR18*100000/$C$18*6.186</f>
        <v>0</v>
      </c>
      <c r="IS20" s="403">
        <f>IS18*100000/$C$18*6.186</f>
        <v>0</v>
      </c>
      <c r="IT20" s="403">
        <f>IT18*100000/$C$18*6.186</f>
        <v>0</v>
      </c>
      <c r="IU20" s="403">
        <f>IU18*100000/$C$18*6.186</f>
        <v>0</v>
      </c>
    </row>
    <row r="21" spans="1:255" s="259" customFormat="1" ht="27" customHeight="1">
      <c r="A21" s="410" t="s">
        <v>178</v>
      </c>
      <c r="B21" s="411"/>
      <c r="C21" s="412"/>
      <c r="D21" s="414">
        <v>463.4</v>
      </c>
      <c r="E21" s="414">
        <v>21.1</v>
      </c>
      <c r="F21" s="414">
        <v>36.9</v>
      </c>
      <c r="G21" s="414">
        <v>0</v>
      </c>
      <c r="H21" s="414"/>
      <c r="I21" s="414">
        <v>0</v>
      </c>
      <c r="J21" s="414"/>
      <c r="K21" s="414">
        <v>152.69999999999999</v>
      </c>
      <c r="L21" s="414">
        <v>26.3</v>
      </c>
      <c r="M21" s="414">
        <v>5.3</v>
      </c>
      <c r="N21" s="414">
        <v>5.3</v>
      </c>
      <c r="O21" s="414">
        <v>5.3</v>
      </c>
      <c r="P21" s="414">
        <v>5.3</v>
      </c>
      <c r="Q21" s="414">
        <v>0</v>
      </c>
      <c r="R21" s="414">
        <v>5.3</v>
      </c>
      <c r="S21" s="414">
        <v>200.1</v>
      </c>
      <c r="T21" s="414">
        <v>10.5</v>
      </c>
    </row>
    <row r="24" spans="1:255" ht="12.75" hidden="1" customHeight="1"/>
  </sheetData>
  <sheetProtection selectLockedCells="1" selectUnlockedCells="1"/>
  <mergeCells count="9">
    <mergeCell ref="A21:C21"/>
    <mergeCell ref="A20:C20"/>
    <mergeCell ref="A18:B18"/>
    <mergeCell ref="A19:C19"/>
    <mergeCell ref="A1:T1"/>
    <mergeCell ref="B2:R2"/>
    <mergeCell ref="A4:A5"/>
    <mergeCell ref="B4:B5"/>
    <mergeCell ref="C4:C5"/>
  </mergeCells>
  <dataValidations count="1">
    <dataValidation operator="equal" allowBlank="1" showErrorMessage="1" sqref="C6:C17">
      <formula1>0</formula1>
      <formula2>0</formula2>
    </dataValidation>
  </dataValidations>
  <printOptions horizontalCentered="1" verticalCentered="1"/>
  <pageMargins left="0" right="0" top="0" bottom="0" header="0.51181102362204722" footer="0.51181102362204722"/>
  <pageSetup paperSize="9" scale="80"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26"/>
  <sheetViews>
    <sheetView showZeros="0" workbookViewId="0">
      <selection activeCell="A2" sqref="A2:D2"/>
    </sheetView>
  </sheetViews>
  <sheetFormatPr defaultColWidth="13" defaultRowHeight="12.75" customHeight="1"/>
  <cols>
    <col min="1" max="1" width="17.375" style="1" customWidth="1"/>
    <col min="2" max="2" width="8.25" style="1" customWidth="1"/>
    <col min="3" max="3" width="5.875" style="1" customWidth="1"/>
    <col min="4" max="4" width="7" style="1" customWidth="1"/>
    <col min="5" max="5" width="6.25" style="1" customWidth="1"/>
    <col min="6" max="6" width="6.5" style="1" customWidth="1"/>
    <col min="7" max="7" width="5" style="1" customWidth="1"/>
    <col min="8" max="8" width="7.25" style="1" customWidth="1"/>
    <col min="9" max="9" width="5.375" style="1" customWidth="1"/>
    <col min="10" max="10" width="6.375" style="1" customWidth="1"/>
    <col min="11" max="11" width="5.25" style="1" customWidth="1"/>
    <col min="12" max="12" width="5.875" style="1" customWidth="1"/>
    <col min="13" max="13" width="5.75" style="1" customWidth="1"/>
    <col min="14" max="14" width="6.25" style="1" customWidth="1"/>
    <col min="15" max="15" width="5.625" style="1" customWidth="1"/>
    <col min="16" max="17" width="5.75" style="1" customWidth="1"/>
    <col min="18" max="18" width="6.5" style="1" customWidth="1"/>
    <col min="19" max="19" width="5.25" style="1" customWidth="1"/>
    <col min="20" max="20" width="8.25" style="1" customWidth="1"/>
    <col min="21" max="21" width="5.375" style="1" customWidth="1"/>
    <col min="22" max="22" width="6.75" style="1" customWidth="1"/>
    <col min="23" max="29" width="8.5" style="1" customWidth="1"/>
    <col min="30" max="30" width="9.375" style="1" customWidth="1"/>
    <col min="31" max="259" width="8.5" style="1" customWidth="1"/>
    <col min="260" max="1026" width="8.5" customWidth="1"/>
    <col min="1027" max="1027" width="13" customWidth="1"/>
  </cols>
  <sheetData>
    <row r="1" spans="1:34" ht="51" customHeight="1">
      <c r="A1" s="204" t="s">
        <v>180</v>
      </c>
      <c r="B1" s="204"/>
      <c r="C1" s="204"/>
      <c r="D1" s="204"/>
      <c r="E1" s="204"/>
      <c r="F1" s="204"/>
      <c r="G1" s="204"/>
      <c r="H1" s="204"/>
      <c r="I1" s="204"/>
      <c r="J1" s="204"/>
      <c r="K1" s="204"/>
      <c r="L1" s="204"/>
      <c r="M1" s="204"/>
      <c r="N1" s="204"/>
      <c r="O1" s="204"/>
      <c r="P1" s="204"/>
      <c r="Q1" s="204"/>
      <c r="R1" s="204"/>
      <c r="S1" s="204"/>
      <c r="T1" s="204"/>
      <c r="U1" s="204"/>
      <c r="V1" s="204"/>
    </row>
    <row r="2" spans="1:34" ht="20.25" customHeight="1">
      <c r="A2" s="200" t="s">
        <v>103</v>
      </c>
      <c r="B2" s="201"/>
      <c r="C2" s="201"/>
      <c r="D2" s="201"/>
      <c r="E2" s="39"/>
      <c r="F2" s="39"/>
      <c r="G2" s="39"/>
      <c r="H2" s="39"/>
      <c r="I2" s="39"/>
      <c r="J2" s="39"/>
      <c r="K2" s="39"/>
      <c r="L2" s="39"/>
      <c r="M2" s="39"/>
      <c r="N2" s="39"/>
      <c r="O2" s="39"/>
      <c r="P2" s="39"/>
      <c r="Q2" s="39"/>
      <c r="R2" s="39"/>
      <c r="S2" s="39"/>
      <c r="T2" s="39"/>
      <c r="U2" s="39"/>
      <c r="V2" s="39"/>
    </row>
    <row r="3" spans="1:34" ht="38.25" customHeight="1">
      <c r="A3" s="197" t="s">
        <v>31</v>
      </c>
      <c r="B3" s="198" t="s">
        <v>30</v>
      </c>
      <c r="C3" s="198" t="s">
        <v>29</v>
      </c>
      <c r="D3" s="198"/>
      <c r="E3" s="198" t="s">
        <v>28</v>
      </c>
      <c r="F3" s="198"/>
      <c r="G3" s="197" t="s">
        <v>27</v>
      </c>
      <c r="H3" s="197"/>
      <c r="I3" s="205" t="s">
        <v>26</v>
      </c>
      <c r="J3" s="205"/>
      <c r="K3" s="198" t="s">
        <v>25</v>
      </c>
      <c r="L3" s="198"/>
      <c r="M3" s="198" t="s">
        <v>24</v>
      </c>
      <c r="N3" s="198"/>
      <c r="O3" s="197" t="s">
        <v>23</v>
      </c>
      <c r="P3" s="197"/>
      <c r="Q3" s="198" t="s">
        <v>22</v>
      </c>
      <c r="R3" s="198"/>
      <c r="S3" s="198"/>
      <c r="T3" s="198"/>
      <c r="U3" s="198" t="s">
        <v>21</v>
      </c>
      <c r="V3" s="198"/>
      <c r="W3" s="207"/>
      <c r="X3" s="207"/>
      <c r="Y3" s="207"/>
      <c r="Z3" s="207"/>
      <c r="AA3" s="207"/>
    </row>
    <row r="4" spans="1:34" ht="26.25" customHeight="1">
      <c r="A4" s="197"/>
      <c r="B4" s="198"/>
      <c r="C4" s="199" t="s">
        <v>18</v>
      </c>
      <c r="D4" s="198" t="s">
        <v>19</v>
      </c>
      <c r="E4" s="199" t="s">
        <v>18</v>
      </c>
      <c r="F4" s="198" t="s">
        <v>19</v>
      </c>
      <c r="G4" s="199" t="s">
        <v>18</v>
      </c>
      <c r="H4" s="198" t="s">
        <v>19</v>
      </c>
      <c r="I4" s="199" t="s">
        <v>18</v>
      </c>
      <c r="J4" s="198" t="s">
        <v>19</v>
      </c>
      <c r="K4" s="199" t="s">
        <v>18</v>
      </c>
      <c r="L4" s="198" t="s">
        <v>19</v>
      </c>
      <c r="M4" s="199" t="s">
        <v>18</v>
      </c>
      <c r="N4" s="198" t="s">
        <v>19</v>
      </c>
      <c r="O4" s="211" t="s">
        <v>18</v>
      </c>
      <c r="P4" s="203" t="s">
        <v>19</v>
      </c>
      <c r="Q4" s="202" t="s">
        <v>18</v>
      </c>
      <c r="R4" s="198" t="s">
        <v>19</v>
      </c>
      <c r="S4" s="198" t="s">
        <v>20</v>
      </c>
      <c r="T4" s="198"/>
      <c r="U4" s="202" t="s">
        <v>18</v>
      </c>
      <c r="V4" s="198" t="s">
        <v>19</v>
      </c>
      <c r="W4" s="207"/>
      <c r="X4" s="206"/>
      <c r="Y4" s="206"/>
      <c r="Z4" s="206"/>
      <c r="AA4" s="206"/>
      <c r="AB4" s="206"/>
      <c r="AC4" s="206"/>
      <c r="AD4" s="206"/>
      <c r="AE4" s="206"/>
      <c r="AF4" s="206"/>
      <c r="AG4" s="206"/>
      <c r="AH4" s="206"/>
    </row>
    <row r="5" spans="1:34" ht="32.25" customHeight="1">
      <c r="A5" s="197"/>
      <c r="B5" s="198"/>
      <c r="C5" s="199"/>
      <c r="D5" s="198"/>
      <c r="E5" s="199"/>
      <c r="F5" s="198"/>
      <c r="G5" s="199"/>
      <c r="H5" s="198"/>
      <c r="I5" s="199"/>
      <c r="J5" s="198"/>
      <c r="K5" s="199"/>
      <c r="L5" s="198"/>
      <c r="M5" s="199"/>
      <c r="N5" s="198"/>
      <c r="O5" s="211"/>
      <c r="P5" s="203"/>
      <c r="Q5" s="202"/>
      <c r="R5" s="198"/>
      <c r="S5" s="38" t="s">
        <v>18</v>
      </c>
      <c r="T5" s="37" t="s">
        <v>17</v>
      </c>
      <c r="U5" s="202"/>
      <c r="V5" s="198"/>
      <c r="W5" s="207"/>
      <c r="X5" s="206"/>
      <c r="Y5" s="206"/>
      <c r="Z5" s="206"/>
      <c r="AA5" s="206"/>
      <c r="AB5" s="206"/>
      <c r="AC5" s="206"/>
      <c r="AD5" s="206"/>
      <c r="AE5" s="206"/>
      <c r="AF5" s="206"/>
      <c r="AG5" s="206"/>
      <c r="AH5" s="206"/>
    </row>
    <row r="6" spans="1:34" ht="19.899999999999999" customHeight="1">
      <c r="A6" s="36" t="s">
        <v>16</v>
      </c>
      <c r="B6" s="29">
        <v>33939</v>
      </c>
      <c r="C6" s="28">
        <f>'[2]янв-трав-19'!C6+[2]фев!C6</f>
        <v>3</v>
      </c>
      <c r="D6" s="222">
        <f t="shared" ref="D6:D20" si="0">C6*100000/$B6*6.186</f>
        <v>54.680456112437014</v>
      </c>
      <c r="E6" s="28">
        <f>'[2]янв-трав-19'!E6+[2]фев!E6</f>
        <v>0</v>
      </c>
      <c r="F6" s="222">
        <f t="shared" ref="F6:F20" si="1">E6*100000/$B6*6.186</f>
        <v>0</v>
      </c>
      <c r="G6" s="28">
        <f>'[2]янв-трав-19'!G6+[2]фев!G6</f>
        <v>0</v>
      </c>
      <c r="H6" s="23">
        <f t="shared" ref="H6:H20" si="2">G6*100000/$B6*6.186</f>
        <v>0</v>
      </c>
      <c r="I6" s="28">
        <f>'[2]янв-трав-19'!I6+[2]фев!I6</f>
        <v>0</v>
      </c>
      <c r="J6" s="23">
        <f t="shared" ref="J6:J20" si="3">I6*100000/$B6*6.186</f>
        <v>0</v>
      </c>
      <c r="K6" s="28">
        <f>'[2]янв-трав-19'!K6+[2]фев!K6</f>
        <v>0</v>
      </c>
      <c r="L6" s="23">
        <f t="shared" ref="L6:L20" si="4">K6*100000/$B6*6.186</f>
        <v>0</v>
      </c>
      <c r="M6" s="28">
        <f>'[2]янв-трав-19'!M6+[2]фев!M6</f>
        <v>1</v>
      </c>
      <c r="N6" s="222">
        <f t="shared" ref="N6:N20" si="5">M6*100000/$B6*6.186</f>
        <v>18.226818704145671</v>
      </c>
      <c r="O6" s="28">
        <f>'[2]янв-трав-19'!O6+[2]фев!O6</f>
        <v>0</v>
      </c>
      <c r="P6" s="23">
        <f t="shared" ref="P6:P20" si="6">O6*100000/$B6*6.186</f>
        <v>0</v>
      </c>
      <c r="Q6" s="28">
        <f>'[2]янв-трав-19'!Q6+[2]фев!Q6</f>
        <v>1</v>
      </c>
      <c r="R6" s="222">
        <f t="shared" ref="R6:R20" si="7">Q6*100000/$B6*6.186</f>
        <v>18.226818704145671</v>
      </c>
      <c r="S6" s="28">
        <f>'[2]янв-трав-19'!S6+[2]фев!S6</f>
        <v>1</v>
      </c>
      <c r="T6" s="222">
        <f t="shared" ref="T6:T20" si="8">S6*100000/$B6*6.186</f>
        <v>18.226818704145671</v>
      </c>
      <c r="U6" s="27">
        <f t="shared" ref="U6:U15" si="9">C6-E6-I6-K6-M6-O6-Q6</f>
        <v>1</v>
      </c>
      <c r="V6" s="222">
        <f t="shared" ref="V6:V20" si="10">U6*100000/$B6*6.186</f>
        <v>18.226818704145671</v>
      </c>
      <c r="W6" s="2"/>
      <c r="X6" s="2"/>
      <c r="Y6" s="2"/>
      <c r="Z6" s="2"/>
      <c r="AA6" s="2"/>
      <c r="AB6" s="2"/>
      <c r="AC6" s="2"/>
      <c r="AD6" s="2"/>
      <c r="AE6" s="2"/>
      <c r="AF6" s="2"/>
      <c r="AG6" s="2"/>
      <c r="AH6" s="3"/>
    </row>
    <row r="7" spans="1:34" ht="19.899999999999999" customHeight="1">
      <c r="A7" s="34" t="s">
        <v>15</v>
      </c>
      <c r="B7" s="29">
        <v>8317</v>
      </c>
      <c r="C7" s="28">
        <f>'[2]янв-трав-19'!C7+[2]фев!C7</f>
        <v>1</v>
      </c>
      <c r="D7" s="222">
        <f t="shared" si="0"/>
        <v>74.377780449681381</v>
      </c>
      <c r="E7" s="28">
        <f>'[2]янв-трав-19'!E7+[2]фев!E7</f>
        <v>0</v>
      </c>
      <c r="F7" s="222">
        <f t="shared" si="1"/>
        <v>0</v>
      </c>
      <c r="G7" s="28">
        <f>'[2]янв-трав-19'!G7+[2]фев!G7</f>
        <v>0</v>
      </c>
      <c r="H7" s="23">
        <f t="shared" si="2"/>
        <v>0</v>
      </c>
      <c r="I7" s="28">
        <f>'[2]янв-трав-19'!I7+[2]фев!I7</f>
        <v>0</v>
      </c>
      <c r="J7" s="23">
        <f t="shared" si="3"/>
        <v>0</v>
      </c>
      <c r="K7" s="28">
        <f>'[2]янв-трав-19'!K7+[2]фев!K7</f>
        <v>0</v>
      </c>
      <c r="L7" s="222">
        <f t="shared" si="4"/>
        <v>0</v>
      </c>
      <c r="M7" s="28">
        <f>'[2]янв-трав-19'!M7+[2]фев!M7</f>
        <v>1</v>
      </c>
      <c r="N7" s="222">
        <f t="shared" si="5"/>
        <v>74.377780449681381</v>
      </c>
      <c r="O7" s="28">
        <f>'[2]янв-трав-19'!O7+[2]фев!O7</f>
        <v>0</v>
      </c>
      <c r="P7" s="23">
        <f t="shared" si="6"/>
        <v>0</v>
      </c>
      <c r="Q7" s="28">
        <f>'[2]янв-трав-19'!Q7+[2]фев!Q7</f>
        <v>0</v>
      </c>
      <c r="R7" s="222">
        <f t="shared" si="7"/>
        <v>0</v>
      </c>
      <c r="S7" s="28">
        <f>'[2]янв-трав-19'!S7+[2]фев!S7</f>
        <v>0</v>
      </c>
      <c r="T7" s="222">
        <f t="shared" si="8"/>
        <v>0</v>
      </c>
      <c r="U7" s="27">
        <f t="shared" si="9"/>
        <v>0</v>
      </c>
      <c r="V7" s="222">
        <f t="shared" si="10"/>
        <v>0</v>
      </c>
      <c r="W7" s="2"/>
      <c r="X7" s="2"/>
      <c r="Y7" s="2"/>
      <c r="Z7" s="2"/>
      <c r="AA7" s="2"/>
      <c r="AB7" s="2"/>
      <c r="AC7" s="2"/>
      <c r="AD7" s="2"/>
      <c r="AE7" s="2"/>
      <c r="AF7" s="2"/>
      <c r="AG7" s="2"/>
      <c r="AH7" s="3"/>
    </row>
    <row r="8" spans="1:34" ht="19.899999999999999" customHeight="1">
      <c r="A8" s="34" t="s">
        <v>14</v>
      </c>
      <c r="B8" s="29">
        <v>12384</v>
      </c>
      <c r="C8" s="28">
        <f>'[2]янв-трав-19'!C8+[2]фев!C8</f>
        <v>1</v>
      </c>
      <c r="D8" s="222">
        <f t="shared" si="0"/>
        <v>49.951550387596903</v>
      </c>
      <c r="E8" s="28">
        <f>'[2]янв-трав-19'!E8+[2]фев!E8</f>
        <v>0</v>
      </c>
      <c r="F8" s="222">
        <f t="shared" si="1"/>
        <v>0</v>
      </c>
      <c r="G8" s="28">
        <f>'[2]янв-трав-19'!G8+[2]фев!G8</f>
        <v>0</v>
      </c>
      <c r="H8" s="23">
        <f t="shared" si="2"/>
        <v>0</v>
      </c>
      <c r="I8" s="28">
        <f>'[2]янв-трав-19'!I8+[2]фев!I8</f>
        <v>0</v>
      </c>
      <c r="J8" s="23">
        <f t="shared" si="3"/>
        <v>0</v>
      </c>
      <c r="K8" s="28">
        <f>'[2]янв-трав-19'!K8+[2]фев!K8</f>
        <v>1</v>
      </c>
      <c r="L8" s="222">
        <f t="shared" si="4"/>
        <v>49.951550387596903</v>
      </c>
      <c r="M8" s="28">
        <f>'[2]янв-трав-19'!M8+[2]фев!M8</f>
        <v>0</v>
      </c>
      <c r="N8" s="222">
        <f t="shared" si="5"/>
        <v>0</v>
      </c>
      <c r="O8" s="28">
        <f>'[2]янв-трав-19'!O8+[2]фев!O8</f>
        <v>0</v>
      </c>
      <c r="P8" s="23">
        <f t="shared" si="6"/>
        <v>0</v>
      </c>
      <c r="Q8" s="28">
        <f>'[2]янв-трав-19'!Q8+[2]фев!Q8</f>
        <v>0</v>
      </c>
      <c r="R8" s="222">
        <f t="shared" si="7"/>
        <v>0</v>
      </c>
      <c r="S8" s="28">
        <f>'[2]янв-трав-19'!S8+[2]фев!S8</f>
        <v>0</v>
      </c>
      <c r="T8" s="222">
        <f t="shared" si="8"/>
        <v>0</v>
      </c>
      <c r="U8" s="27">
        <f t="shared" si="9"/>
        <v>0</v>
      </c>
      <c r="V8" s="222">
        <f t="shared" si="10"/>
        <v>0</v>
      </c>
      <c r="W8" s="2"/>
      <c r="X8" s="2"/>
      <c r="Y8" s="2"/>
      <c r="Z8" s="2"/>
      <c r="AA8" s="2"/>
      <c r="AB8" s="2"/>
      <c r="AC8" s="2"/>
      <c r="AD8" s="2"/>
      <c r="AE8" s="2"/>
      <c r="AF8" s="2"/>
      <c r="AG8" s="2"/>
      <c r="AH8" s="3"/>
    </row>
    <row r="9" spans="1:34" ht="19.899999999999999" customHeight="1">
      <c r="A9" s="34" t="s">
        <v>13</v>
      </c>
      <c r="B9" s="29">
        <v>13733.5</v>
      </c>
      <c r="C9" s="28">
        <f>'[2]янв-трав-19'!C9+[2]фев!C9</f>
        <v>4</v>
      </c>
      <c r="D9" s="222">
        <f t="shared" si="0"/>
        <v>180.17257072122911</v>
      </c>
      <c r="E9" s="28">
        <f>'[2]янв-трав-19'!E9+[2]фев!E9</f>
        <v>1</v>
      </c>
      <c r="F9" s="222">
        <f t="shared" si="1"/>
        <v>45.043142680307277</v>
      </c>
      <c r="G9" s="28">
        <f>'[2]янв-трав-19'!G9+[2]фев!G9</f>
        <v>0</v>
      </c>
      <c r="H9" s="23">
        <f t="shared" si="2"/>
        <v>0</v>
      </c>
      <c r="I9" s="28">
        <f>'[2]янв-трав-19'!I9+[2]фев!I9</f>
        <v>0</v>
      </c>
      <c r="J9" s="23">
        <f t="shared" si="3"/>
        <v>0</v>
      </c>
      <c r="K9" s="28">
        <f>'[2]янв-трав-19'!K9+[2]фев!K9</f>
        <v>0</v>
      </c>
      <c r="L9" s="222">
        <f t="shared" si="4"/>
        <v>0</v>
      </c>
      <c r="M9" s="28">
        <f>'[2]янв-трав-19'!M9+[2]фев!M9</f>
        <v>1</v>
      </c>
      <c r="N9" s="222">
        <f t="shared" si="5"/>
        <v>45.043142680307277</v>
      </c>
      <c r="O9" s="28">
        <f>'[2]янв-трав-19'!O9+[2]фев!O9</f>
        <v>0</v>
      </c>
      <c r="P9" s="23">
        <f t="shared" si="6"/>
        <v>0</v>
      </c>
      <c r="Q9" s="28">
        <f>'[2]янв-трав-19'!Q9+[2]фев!Q9</f>
        <v>0</v>
      </c>
      <c r="R9" s="222">
        <f t="shared" si="7"/>
        <v>0</v>
      </c>
      <c r="S9" s="28">
        <f>'[2]янв-трав-19'!S9+[2]фев!S9</f>
        <v>0</v>
      </c>
      <c r="T9" s="222">
        <f t="shared" si="8"/>
        <v>0</v>
      </c>
      <c r="U9" s="27">
        <f t="shared" si="9"/>
        <v>2</v>
      </c>
      <c r="V9" s="222">
        <f t="shared" si="10"/>
        <v>90.086285360614553</v>
      </c>
      <c r="W9" s="2"/>
      <c r="X9" s="2"/>
      <c r="Y9" s="2"/>
      <c r="Z9" s="2"/>
      <c r="AA9" s="2"/>
      <c r="AB9" s="2"/>
      <c r="AC9" s="2"/>
      <c r="AD9" s="2"/>
      <c r="AE9" s="2"/>
      <c r="AF9" s="2"/>
      <c r="AG9" s="2"/>
      <c r="AH9" s="3"/>
    </row>
    <row r="10" spans="1:34" ht="19.899999999999999" customHeight="1">
      <c r="A10" s="35" t="s">
        <v>12</v>
      </c>
      <c r="B10" s="29">
        <v>14308</v>
      </c>
      <c r="C10" s="28">
        <f>'[2]янв-трав-19'!C10+[2]фев!C10</f>
        <v>3</v>
      </c>
      <c r="D10" s="222">
        <f t="shared" si="0"/>
        <v>129.70366228683253</v>
      </c>
      <c r="E10" s="28">
        <f>'[2]янв-трав-19'!E10+[2]фев!E10</f>
        <v>0</v>
      </c>
      <c r="F10" s="222">
        <f t="shared" si="1"/>
        <v>0</v>
      </c>
      <c r="G10" s="28">
        <f>'[2]янв-трав-19'!G10+[2]фев!G10</f>
        <v>0</v>
      </c>
      <c r="H10" s="23">
        <f t="shared" si="2"/>
        <v>0</v>
      </c>
      <c r="I10" s="28">
        <f>'[2]янв-трав-19'!I10+[2]фев!I10</f>
        <v>0</v>
      </c>
      <c r="J10" s="23">
        <f t="shared" si="3"/>
        <v>0</v>
      </c>
      <c r="K10" s="28">
        <f>'[2]янв-трав-19'!K10+[2]фев!K10</f>
        <v>0</v>
      </c>
      <c r="L10" s="222">
        <f t="shared" si="4"/>
        <v>0</v>
      </c>
      <c r="M10" s="28">
        <f>'[2]янв-трав-19'!M10+[2]фев!M10</f>
        <v>0</v>
      </c>
      <c r="N10" s="222">
        <f t="shared" si="5"/>
        <v>0</v>
      </c>
      <c r="O10" s="28">
        <f>'[2]янв-трав-19'!O10+[2]фев!O10</f>
        <v>0</v>
      </c>
      <c r="P10" s="23">
        <f t="shared" si="6"/>
        <v>0</v>
      </c>
      <c r="Q10" s="28">
        <f>'[2]янв-трав-19'!Q10+[2]фев!Q10</f>
        <v>3</v>
      </c>
      <c r="R10" s="222">
        <f t="shared" si="7"/>
        <v>129.70366228683253</v>
      </c>
      <c r="S10" s="28">
        <f>'[2]янв-трав-19'!S10+[2]фев!S10</f>
        <v>3</v>
      </c>
      <c r="T10" s="222">
        <f t="shared" si="8"/>
        <v>129.70366228683253</v>
      </c>
      <c r="U10" s="27">
        <f t="shared" si="9"/>
        <v>0</v>
      </c>
      <c r="V10" s="222">
        <f t="shared" si="10"/>
        <v>0</v>
      </c>
      <c r="W10" s="2"/>
      <c r="X10" s="2"/>
      <c r="Y10" s="2"/>
      <c r="Z10" s="2"/>
      <c r="AA10" s="2"/>
      <c r="AB10" s="2"/>
      <c r="AC10" s="2"/>
      <c r="AD10" s="2"/>
      <c r="AE10" s="2"/>
      <c r="AF10" s="2"/>
      <c r="AG10" s="2"/>
      <c r="AH10" s="3"/>
    </row>
    <row r="11" spans="1:34" ht="19.899999999999999" customHeight="1">
      <c r="A11" s="34" t="s">
        <v>11</v>
      </c>
      <c r="B11" s="29">
        <v>11584</v>
      </c>
      <c r="C11" s="28">
        <f>'[2]янв-трав-19'!C11+[2]фев!C11</f>
        <v>2</v>
      </c>
      <c r="D11" s="222">
        <f t="shared" si="0"/>
        <v>106.8024861878453</v>
      </c>
      <c r="E11" s="28">
        <f>'[2]янв-трав-19'!E11+[2]фев!E11</f>
        <v>0</v>
      </c>
      <c r="F11" s="222">
        <f t="shared" si="1"/>
        <v>0</v>
      </c>
      <c r="G11" s="28">
        <f>'[2]янв-трав-19'!G11+[2]фев!G11</f>
        <v>0</v>
      </c>
      <c r="H11" s="23">
        <f t="shared" si="2"/>
        <v>0</v>
      </c>
      <c r="I11" s="28">
        <f>'[2]янв-трав-19'!I11+[2]фев!I11</f>
        <v>0</v>
      </c>
      <c r="J11" s="23">
        <f t="shared" si="3"/>
        <v>0</v>
      </c>
      <c r="K11" s="28">
        <f>'[2]янв-трав-19'!K11+[2]фев!K11</f>
        <v>0</v>
      </c>
      <c r="L11" s="222">
        <f t="shared" si="4"/>
        <v>0</v>
      </c>
      <c r="M11" s="28">
        <f>'[2]янв-трав-19'!M11+[2]фев!M11</f>
        <v>0</v>
      </c>
      <c r="N11" s="222">
        <f t="shared" si="5"/>
        <v>0</v>
      </c>
      <c r="O11" s="28">
        <f>'[2]янв-трав-19'!O11+[2]фев!O11</f>
        <v>0</v>
      </c>
      <c r="P11" s="23">
        <f t="shared" si="6"/>
        <v>0</v>
      </c>
      <c r="Q11" s="28">
        <f>'[2]янв-трав-19'!Q11+[2]фев!Q11</f>
        <v>1</v>
      </c>
      <c r="R11" s="222">
        <f t="shared" si="7"/>
        <v>53.401243093922652</v>
      </c>
      <c r="S11" s="28">
        <f>'[2]янв-трав-19'!S11+[2]фев!S11</f>
        <v>1</v>
      </c>
      <c r="T11" s="222">
        <f t="shared" si="8"/>
        <v>53.401243093922652</v>
      </c>
      <c r="U11" s="27">
        <f t="shared" si="9"/>
        <v>1</v>
      </c>
      <c r="V11" s="222">
        <f t="shared" si="10"/>
        <v>53.401243093922652</v>
      </c>
      <c r="W11" s="2"/>
      <c r="X11" s="2"/>
      <c r="Y11" s="2"/>
      <c r="Z11" s="2"/>
      <c r="AA11" s="2"/>
      <c r="AB11" s="2"/>
      <c r="AC11" s="2"/>
      <c r="AD11" s="2"/>
      <c r="AE11" s="2"/>
      <c r="AF11" s="2"/>
      <c r="AG11" s="2"/>
      <c r="AH11" s="3"/>
    </row>
    <row r="12" spans="1:34" ht="19.899999999999999" customHeight="1">
      <c r="A12" s="34" t="s">
        <v>10</v>
      </c>
      <c r="B12" s="29">
        <v>19205</v>
      </c>
      <c r="C12" s="28">
        <f>'[2]янв-трав-19'!C12+[2]фев!C12</f>
        <v>3</v>
      </c>
      <c r="D12" s="222">
        <f t="shared" si="0"/>
        <v>96.631085654777394</v>
      </c>
      <c r="E12" s="28">
        <f>'[2]янв-трав-19'!E12+[2]фев!E12</f>
        <v>0</v>
      </c>
      <c r="F12" s="222">
        <f t="shared" si="1"/>
        <v>0</v>
      </c>
      <c r="G12" s="28">
        <f>'[2]янв-трав-19'!G12+[2]фев!G12</f>
        <v>0</v>
      </c>
      <c r="H12" s="23">
        <f t="shared" si="2"/>
        <v>0</v>
      </c>
      <c r="I12" s="28">
        <f>'[2]янв-трав-19'!I12+[2]фев!I12</f>
        <v>0</v>
      </c>
      <c r="J12" s="23">
        <f t="shared" si="3"/>
        <v>0</v>
      </c>
      <c r="K12" s="28">
        <f>'[2]янв-трав-19'!K12+[2]фев!K12</f>
        <v>1</v>
      </c>
      <c r="L12" s="222">
        <f t="shared" si="4"/>
        <v>32.210361884925803</v>
      </c>
      <c r="M12" s="28">
        <f>'[2]янв-трав-19'!M12+[2]фев!M12</f>
        <v>0</v>
      </c>
      <c r="N12" s="222">
        <f t="shared" si="5"/>
        <v>0</v>
      </c>
      <c r="O12" s="28">
        <f>'[2]янв-трав-19'!O12+[2]фев!O12</f>
        <v>0</v>
      </c>
      <c r="P12" s="23">
        <f t="shared" si="6"/>
        <v>0</v>
      </c>
      <c r="Q12" s="28">
        <f>'[2]янв-трав-19'!Q12+[2]фев!Q12</f>
        <v>2</v>
      </c>
      <c r="R12" s="222">
        <f t="shared" si="7"/>
        <v>64.420723769851605</v>
      </c>
      <c r="S12" s="28">
        <f>'[2]янв-трав-19'!S12+[2]фев!S12</f>
        <v>0</v>
      </c>
      <c r="T12" s="222">
        <f t="shared" si="8"/>
        <v>0</v>
      </c>
      <c r="U12" s="27">
        <f t="shared" si="9"/>
        <v>0</v>
      </c>
      <c r="V12" s="222">
        <f t="shared" si="10"/>
        <v>0</v>
      </c>
      <c r="W12" s="2"/>
      <c r="X12" s="2"/>
      <c r="Y12" s="2"/>
      <c r="Z12" s="2"/>
      <c r="AA12" s="2"/>
      <c r="AB12" s="2"/>
      <c r="AC12" s="2"/>
      <c r="AD12" s="2"/>
      <c r="AE12" s="2"/>
      <c r="AF12" s="2"/>
      <c r="AG12" s="2"/>
      <c r="AH12" s="3"/>
    </row>
    <row r="13" spans="1:34" ht="19.899999999999999" customHeight="1">
      <c r="A13" s="34" t="s">
        <v>9</v>
      </c>
      <c r="B13" s="29">
        <v>14683.5</v>
      </c>
      <c r="C13" s="28">
        <f>'[2]янв-трав-19'!C13+[2]фев!C13</f>
        <v>2</v>
      </c>
      <c r="D13" s="222">
        <f t="shared" si="0"/>
        <v>84.257840433139236</v>
      </c>
      <c r="E13" s="28">
        <f>'[2]янв-трав-19'!E13+[2]фев!E13</f>
        <v>0</v>
      </c>
      <c r="F13" s="222">
        <f t="shared" si="1"/>
        <v>0</v>
      </c>
      <c r="G13" s="28">
        <f>'[2]янв-трав-19'!G13+[2]фев!G13</f>
        <v>0</v>
      </c>
      <c r="H13" s="23">
        <f t="shared" si="2"/>
        <v>0</v>
      </c>
      <c r="I13" s="28">
        <f>'[2]янв-трав-19'!I13+[2]фев!I13</f>
        <v>0</v>
      </c>
      <c r="J13" s="23">
        <f t="shared" si="3"/>
        <v>0</v>
      </c>
      <c r="K13" s="28">
        <f>'[2]янв-трав-19'!K13+[2]фев!K13</f>
        <v>0</v>
      </c>
      <c r="L13" s="222">
        <f t="shared" si="4"/>
        <v>0</v>
      </c>
      <c r="M13" s="28">
        <f>'[2]янв-трав-19'!M13+[2]фев!M13</f>
        <v>1</v>
      </c>
      <c r="N13" s="222">
        <f t="shared" si="5"/>
        <v>42.128920216569618</v>
      </c>
      <c r="O13" s="28">
        <f>'[2]янв-трав-19'!O13+[2]фев!O13</f>
        <v>0</v>
      </c>
      <c r="P13" s="23">
        <f t="shared" si="6"/>
        <v>0</v>
      </c>
      <c r="Q13" s="28">
        <f>'[2]янв-трав-19'!Q13+[2]фев!Q13</f>
        <v>1</v>
      </c>
      <c r="R13" s="222">
        <f t="shared" si="7"/>
        <v>42.128920216569618</v>
      </c>
      <c r="S13" s="28">
        <f>'[2]янв-трав-19'!S13+[2]фев!S13</f>
        <v>0</v>
      </c>
      <c r="T13" s="222">
        <f t="shared" si="8"/>
        <v>0</v>
      </c>
      <c r="U13" s="27">
        <f t="shared" si="9"/>
        <v>0</v>
      </c>
      <c r="V13" s="222">
        <f t="shared" si="10"/>
        <v>0</v>
      </c>
      <c r="W13" s="2"/>
      <c r="X13" s="2"/>
      <c r="Y13" s="2"/>
      <c r="Z13" s="2"/>
      <c r="AA13" s="2"/>
      <c r="AB13" s="2"/>
      <c r="AC13" s="2"/>
      <c r="AD13" s="2"/>
      <c r="AE13" s="2"/>
      <c r="AF13" s="2"/>
      <c r="AG13" s="2"/>
      <c r="AH13" s="3"/>
    </row>
    <row r="14" spans="1:34" ht="19.899999999999999" customHeight="1">
      <c r="A14" s="34" t="s">
        <v>8</v>
      </c>
      <c r="B14" s="29">
        <v>16313</v>
      </c>
      <c r="C14" s="28">
        <f>'[2]янв-трав-19'!C14+[2]фев!C14</f>
        <v>5</v>
      </c>
      <c r="D14" s="222">
        <f t="shared" si="0"/>
        <v>189.60338380432785</v>
      </c>
      <c r="E14" s="28">
        <f>'[2]янв-трав-19'!E14+[2]фев!E14</f>
        <v>0</v>
      </c>
      <c r="F14" s="222">
        <f t="shared" si="1"/>
        <v>0</v>
      </c>
      <c r="G14" s="28">
        <f>'[2]янв-трав-19'!G14+[2]фев!G14</f>
        <v>0</v>
      </c>
      <c r="H14" s="222">
        <f t="shared" si="2"/>
        <v>0</v>
      </c>
      <c r="I14" s="28">
        <f>'[2]янв-трав-19'!I14+[2]фев!I14</f>
        <v>0</v>
      </c>
      <c r="J14" s="23">
        <f t="shared" si="3"/>
        <v>0</v>
      </c>
      <c r="K14" s="28">
        <f>'[2]янв-трав-19'!K14+[2]фев!K14</f>
        <v>1</v>
      </c>
      <c r="L14" s="222">
        <f t="shared" si="4"/>
        <v>37.920676760865568</v>
      </c>
      <c r="M14" s="28">
        <f>'[2]янв-трав-19'!M14+[2]фев!M14</f>
        <v>2</v>
      </c>
      <c r="N14" s="222">
        <f t="shared" si="5"/>
        <v>75.841353521731136</v>
      </c>
      <c r="O14" s="28">
        <f>'[2]янв-трав-19'!O14+[2]фев!O14</f>
        <v>0</v>
      </c>
      <c r="P14" s="23">
        <f t="shared" si="6"/>
        <v>0</v>
      </c>
      <c r="Q14" s="28">
        <f>'[2]янв-трав-19'!Q14+[2]фев!Q14</f>
        <v>1</v>
      </c>
      <c r="R14" s="222">
        <f t="shared" si="7"/>
        <v>37.920676760865568</v>
      </c>
      <c r="S14" s="28">
        <f>'[2]янв-трав-19'!S14+[2]фев!S14</f>
        <v>1</v>
      </c>
      <c r="T14" s="222">
        <f t="shared" si="8"/>
        <v>37.920676760865568</v>
      </c>
      <c r="U14" s="27">
        <f t="shared" si="9"/>
        <v>1</v>
      </c>
      <c r="V14" s="222">
        <f t="shared" si="10"/>
        <v>37.920676760865568</v>
      </c>
      <c r="W14" s="2"/>
      <c r="X14" s="2"/>
      <c r="Y14" s="2"/>
      <c r="Z14" s="2"/>
      <c r="AA14" s="2"/>
      <c r="AB14" s="2"/>
      <c r="AC14" s="2"/>
      <c r="AD14" s="2"/>
      <c r="AE14" s="2"/>
      <c r="AF14" s="2"/>
      <c r="AG14" s="2"/>
      <c r="AH14" s="3"/>
    </row>
    <row r="15" spans="1:34" ht="19.899999999999999" customHeight="1">
      <c r="A15" s="34" t="s">
        <v>7</v>
      </c>
      <c r="B15" s="29">
        <v>10398.5</v>
      </c>
      <c r="C15" s="28">
        <f>'[2]янв-трав-19'!C15+[2]фев!C15</f>
        <v>2</v>
      </c>
      <c r="D15" s="222">
        <f t="shared" si="0"/>
        <v>118.97869885079578</v>
      </c>
      <c r="E15" s="28">
        <f>'[2]янв-трав-19'!E15+[2]фев!E15</f>
        <v>1</v>
      </c>
      <c r="F15" s="222">
        <f t="shared" si="1"/>
        <v>59.48934942539789</v>
      </c>
      <c r="G15" s="28">
        <f>'[2]янв-трав-19'!G15+[2]фев!G15</f>
        <v>1</v>
      </c>
      <c r="H15" s="222">
        <f t="shared" si="2"/>
        <v>59.48934942539789</v>
      </c>
      <c r="I15" s="28">
        <f>'[2]янв-трав-19'!I15+[2]фев!I15</f>
        <v>0</v>
      </c>
      <c r="J15" s="23">
        <f t="shared" si="3"/>
        <v>0</v>
      </c>
      <c r="K15" s="28">
        <f>'[2]янв-трав-19'!K15+[2]фев!K15</f>
        <v>1</v>
      </c>
      <c r="L15" s="222">
        <f t="shared" si="4"/>
        <v>59.48934942539789</v>
      </c>
      <c r="M15" s="28">
        <f>'[2]янв-трав-19'!M15+[2]фев!M15</f>
        <v>0</v>
      </c>
      <c r="N15" s="222">
        <f t="shared" si="5"/>
        <v>0</v>
      </c>
      <c r="O15" s="28">
        <f>'[2]янв-трав-19'!O15+[2]фев!O15</f>
        <v>0</v>
      </c>
      <c r="P15" s="23">
        <f t="shared" si="6"/>
        <v>0</v>
      </c>
      <c r="Q15" s="28">
        <f>'[2]янв-трав-19'!Q15+[2]фев!Q15</f>
        <v>0</v>
      </c>
      <c r="R15" s="222">
        <f t="shared" si="7"/>
        <v>0</v>
      </c>
      <c r="S15" s="28">
        <f>'[2]янв-трав-19'!S15+[2]фев!S15</f>
        <v>0</v>
      </c>
      <c r="T15" s="222">
        <f t="shared" si="8"/>
        <v>0</v>
      </c>
      <c r="U15" s="27">
        <f t="shared" si="9"/>
        <v>0</v>
      </c>
      <c r="V15" s="222">
        <f t="shared" si="10"/>
        <v>0</v>
      </c>
      <c r="W15" s="2"/>
      <c r="X15" s="2"/>
      <c r="Y15" s="2"/>
      <c r="Z15" s="2"/>
      <c r="AA15" s="2"/>
      <c r="AB15" s="2"/>
      <c r="AC15" s="2"/>
      <c r="AD15" s="2"/>
      <c r="AE15" s="2"/>
      <c r="AF15" s="2"/>
      <c r="AG15" s="2"/>
      <c r="AH15" s="3"/>
    </row>
    <row r="16" spans="1:34" ht="29.45" customHeight="1">
      <c r="A16" s="33" t="s">
        <v>6</v>
      </c>
      <c r="B16" s="32">
        <v>154865.5</v>
      </c>
      <c r="C16" s="31">
        <f>SUM(C6:C15)</f>
        <v>26</v>
      </c>
      <c r="D16" s="222">
        <f t="shared" si="0"/>
        <v>103.85528087275732</v>
      </c>
      <c r="E16" s="31">
        <f>SUM(E6:E15)</f>
        <v>2</v>
      </c>
      <c r="F16" s="222">
        <f t="shared" si="1"/>
        <v>7.9888677594428712</v>
      </c>
      <c r="G16" s="31">
        <f>SUM(G6:G15)</f>
        <v>1</v>
      </c>
      <c r="H16" s="222">
        <f t="shared" si="2"/>
        <v>3.9944338797214356</v>
      </c>
      <c r="I16" s="31">
        <f>SUM(I6:I15)</f>
        <v>0</v>
      </c>
      <c r="J16" s="23">
        <f t="shared" si="3"/>
        <v>0</v>
      </c>
      <c r="K16" s="31">
        <f>SUM(K6:K15)</f>
        <v>4</v>
      </c>
      <c r="L16" s="222">
        <f t="shared" si="4"/>
        <v>15.977735518885742</v>
      </c>
      <c r="M16" s="31">
        <f>SUM(M6:M15)</f>
        <v>6</v>
      </c>
      <c r="N16" s="222">
        <f t="shared" si="5"/>
        <v>23.966603278328613</v>
      </c>
      <c r="O16" s="31">
        <f>SUM(O6:O15)</f>
        <v>0</v>
      </c>
      <c r="P16" s="23">
        <f t="shared" si="6"/>
        <v>0</v>
      </c>
      <c r="Q16" s="31">
        <f>SUM(Q6:Q15)</f>
        <v>9</v>
      </c>
      <c r="R16" s="222">
        <f t="shared" si="7"/>
        <v>35.949904917492923</v>
      </c>
      <c r="S16" s="31">
        <f>SUM(S6:S15)</f>
        <v>6</v>
      </c>
      <c r="T16" s="222">
        <f t="shared" si="8"/>
        <v>23.966603278328613</v>
      </c>
      <c r="U16" s="31">
        <f>SUM(U6:U15)</f>
        <v>5</v>
      </c>
      <c r="V16" s="222">
        <f t="shared" si="10"/>
        <v>19.972169398607178</v>
      </c>
      <c r="W16" s="17"/>
      <c r="X16" s="17"/>
      <c r="Y16" s="17"/>
      <c r="Z16" s="17"/>
      <c r="AA16" s="17"/>
      <c r="AB16" s="17"/>
      <c r="AC16" s="17"/>
      <c r="AD16" s="17"/>
      <c r="AE16" s="17"/>
      <c r="AF16" s="17"/>
      <c r="AG16" s="17"/>
      <c r="AH16" s="3"/>
    </row>
    <row r="17" spans="1:259" ht="30.75" customHeight="1">
      <c r="A17" s="30" t="s">
        <v>5</v>
      </c>
      <c r="B17" s="29">
        <v>63255.5</v>
      </c>
      <c r="C17" s="28">
        <f>'[2]янв-трав-19'!C17+[2]фев!C17</f>
        <v>8</v>
      </c>
      <c r="D17" s="222">
        <f t="shared" si="0"/>
        <v>78.235094181533626</v>
      </c>
      <c r="E17" s="28">
        <f>'[2]янв-трав-19'!E17+[2]фев!E17</f>
        <v>0</v>
      </c>
      <c r="F17" s="222">
        <f t="shared" si="1"/>
        <v>0</v>
      </c>
      <c r="G17" s="28">
        <f>'[2]янв-трав-19'!G17+[2]фев!G17</f>
        <v>0</v>
      </c>
      <c r="H17" s="222">
        <f t="shared" si="2"/>
        <v>0</v>
      </c>
      <c r="I17" s="28">
        <f>'[2]янв-трав-19'!I17+[2]фев!I17</f>
        <v>0</v>
      </c>
      <c r="J17" s="23">
        <f t="shared" si="3"/>
        <v>0</v>
      </c>
      <c r="K17" s="28">
        <f>'[2]янв-трав-19'!K17+[2]фев!K17</f>
        <v>1</v>
      </c>
      <c r="L17" s="222">
        <f t="shared" si="4"/>
        <v>9.7793867726917032</v>
      </c>
      <c r="M17" s="28">
        <f>'[2]янв-трав-19'!M17+[2]фев!M17</f>
        <v>1</v>
      </c>
      <c r="N17" s="222">
        <f t="shared" si="5"/>
        <v>9.7793867726917032</v>
      </c>
      <c r="O17" s="28">
        <f>'[2]янв-трав-19'!O17+[2]фев!O17</f>
        <v>1</v>
      </c>
      <c r="P17" s="23">
        <f t="shared" si="6"/>
        <v>9.7793867726917032</v>
      </c>
      <c r="Q17" s="28">
        <f>'[2]янв-трав-19'!Q17+[2]фев!Q17</f>
        <v>2</v>
      </c>
      <c r="R17" s="222">
        <f t="shared" si="7"/>
        <v>19.558773545383406</v>
      </c>
      <c r="S17" s="28">
        <f>'[2]янв-трав-19'!S17+[2]фев!S17</f>
        <v>1</v>
      </c>
      <c r="T17" s="222">
        <f t="shared" si="8"/>
        <v>9.7793867726917032</v>
      </c>
      <c r="U17" s="27">
        <f>C17-E17-I17-K17-M17-O17-Q17</f>
        <v>3</v>
      </c>
      <c r="V17" s="222">
        <f t="shared" si="10"/>
        <v>29.338160318075111</v>
      </c>
      <c r="W17" s="2"/>
      <c r="X17" s="2"/>
      <c r="Y17" s="2"/>
      <c r="Z17" s="2"/>
      <c r="AA17" s="2"/>
      <c r="AB17" s="2"/>
      <c r="AC17" s="2"/>
      <c r="AD17" s="2"/>
      <c r="AE17" s="2"/>
      <c r="AF17" s="2"/>
      <c r="AG17" s="2"/>
      <c r="AH17" s="3"/>
    </row>
    <row r="18" spans="1:259" ht="41.45" customHeight="1" thickBot="1">
      <c r="A18" s="26" t="s">
        <v>4</v>
      </c>
      <c r="B18" s="25">
        <v>218121</v>
      </c>
      <c r="C18" s="24">
        <f>C16+C17</f>
        <v>34</v>
      </c>
      <c r="D18" s="222">
        <f t="shared" si="0"/>
        <v>96.425378574277573</v>
      </c>
      <c r="E18" s="24">
        <f>E16+E17</f>
        <v>2</v>
      </c>
      <c r="F18" s="222">
        <f t="shared" si="1"/>
        <v>5.6720810926045635</v>
      </c>
      <c r="G18" s="24">
        <f>G16+G17</f>
        <v>1</v>
      </c>
      <c r="H18" s="222">
        <f t="shared" si="2"/>
        <v>2.8360405463022818</v>
      </c>
      <c r="I18" s="24">
        <f>I16+I17</f>
        <v>0</v>
      </c>
      <c r="J18" s="23">
        <f t="shared" si="3"/>
        <v>0</v>
      </c>
      <c r="K18" s="24">
        <f>K16+K17</f>
        <v>5</v>
      </c>
      <c r="L18" s="222">
        <f t="shared" si="4"/>
        <v>14.180202731511409</v>
      </c>
      <c r="M18" s="24">
        <f>M16+M17</f>
        <v>7</v>
      </c>
      <c r="N18" s="222">
        <f t="shared" si="5"/>
        <v>19.852283824115972</v>
      </c>
      <c r="O18" s="24">
        <f>O16+O17</f>
        <v>1</v>
      </c>
      <c r="P18" s="23">
        <f t="shared" si="6"/>
        <v>2.8360405463022818</v>
      </c>
      <c r="Q18" s="24">
        <f>Q16+Q17</f>
        <v>11</v>
      </c>
      <c r="R18" s="222">
        <f t="shared" si="7"/>
        <v>31.196446009325097</v>
      </c>
      <c r="S18" s="24">
        <f>S16+S17</f>
        <v>7</v>
      </c>
      <c r="T18" s="222">
        <f t="shared" si="8"/>
        <v>19.852283824115972</v>
      </c>
      <c r="U18" s="24">
        <f>U16+U17</f>
        <v>8</v>
      </c>
      <c r="V18" s="222">
        <f t="shared" si="10"/>
        <v>22.688324370418254</v>
      </c>
      <c r="W18" s="17"/>
      <c r="X18" s="17"/>
      <c r="Y18" s="17"/>
      <c r="Z18" s="17"/>
      <c r="AA18" s="17"/>
      <c r="AB18" s="17"/>
      <c r="AC18" s="17"/>
      <c r="AD18" s="17"/>
      <c r="AE18" s="17"/>
      <c r="AF18" s="17"/>
      <c r="AG18" s="17"/>
      <c r="AH18" s="3"/>
    </row>
    <row r="19" spans="1:259" ht="38.25" customHeight="1" thickBot="1">
      <c r="A19" s="218" t="s">
        <v>36</v>
      </c>
      <c r="B19" s="218"/>
      <c r="C19" s="57">
        <v>1</v>
      </c>
      <c r="D19" s="56"/>
      <c r="E19" s="50">
        <f>E18/$C18</f>
        <v>5.8823529411764705E-2</v>
      </c>
      <c r="F19" s="55"/>
      <c r="G19" s="54">
        <f>G18/E18</f>
        <v>0.5</v>
      </c>
      <c r="H19" s="53" t="s">
        <v>35</v>
      </c>
      <c r="I19" s="52">
        <f>I18/$C18</f>
        <v>0</v>
      </c>
      <c r="J19" s="49"/>
      <c r="K19" s="50">
        <f>K18/$C18</f>
        <v>0.14705882352941177</v>
      </c>
      <c r="L19" s="49"/>
      <c r="M19" s="50">
        <f>M18/$C18</f>
        <v>0.20588235294117646</v>
      </c>
      <c r="N19" s="51"/>
      <c r="O19" s="50">
        <f>O18/$C18</f>
        <v>2.9411764705882353E-2</v>
      </c>
      <c r="P19" s="50"/>
      <c r="Q19" s="52">
        <f>Q18/$C18</f>
        <v>0.3235294117647059</v>
      </c>
      <c r="R19" s="51"/>
      <c r="S19" s="54">
        <f>S18/Q18</f>
        <v>0.63636363636363635</v>
      </c>
      <c r="T19" s="53" t="s">
        <v>101</v>
      </c>
      <c r="U19" s="50">
        <f>U18/$C18</f>
        <v>0.23529411764705882</v>
      </c>
      <c r="V19" s="4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row>
    <row r="20" spans="1:259" s="12" customFormat="1" ht="32.25" customHeight="1">
      <c r="A20" s="22" t="s">
        <v>3</v>
      </c>
      <c r="B20" s="21">
        <v>218118.5</v>
      </c>
      <c r="C20" s="15">
        <v>49</v>
      </c>
      <c r="D20" s="14">
        <f t="shared" si="0"/>
        <v>138.96757954964846</v>
      </c>
      <c r="E20" s="15">
        <v>8</v>
      </c>
      <c r="F20" s="14">
        <f t="shared" si="1"/>
        <v>22.688584416269137</v>
      </c>
      <c r="G20" s="15">
        <v>3</v>
      </c>
      <c r="H20" s="14">
        <f t="shared" si="2"/>
        <v>8.5082191561009282</v>
      </c>
      <c r="I20" s="15">
        <v>1</v>
      </c>
      <c r="J20" s="14">
        <f t="shared" si="3"/>
        <v>2.8360730520336421</v>
      </c>
      <c r="K20" s="16">
        <v>4</v>
      </c>
      <c r="L20" s="14">
        <f t="shared" si="4"/>
        <v>11.344292208134569</v>
      </c>
      <c r="M20" s="15">
        <v>16</v>
      </c>
      <c r="N20" s="14">
        <f t="shared" si="5"/>
        <v>45.377168832538274</v>
      </c>
      <c r="O20" s="15">
        <v>2</v>
      </c>
      <c r="P20" s="14">
        <f t="shared" si="6"/>
        <v>5.6721461040672843</v>
      </c>
      <c r="Q20" s="15">
        <f>Q17+Q18</f>
        <v>13</v>
      </c>
      <c r="R20" s="14">
        <f t="shared" si="7"/>
        <v>36.868949676437353</v>
      </c>
      <c r="S20" s="15">
        <v>2</v>
      </c>
      <c r="T20" s="14">
        <f t="shared" si="8"/>
        <v>5.6721461040672843</v>
      </c>
      <c r="U20" s="15">
        <f>C20-E20-I20-K20-M20-O20-Q20</f>
        <v>5</v>
      </c>
      <c r="V20" s="14">
        <f t="shared" si="10"/>
        <v>14.180365260168211</v>
      </c>
      <c r="W20" s="13"/>
      <c r="X20" s="13"/>
      <c r="Y20" s="13"/>
      <c r="Z20" s="13"/>
      <c r="AA20" s="13"/>
      <c r="AB20" s="13"/>
      <c r="AC20" s="13"/>
      <c r="AD20" s="13"/>
      <c r="AE20" s="13"/>
      <c r="AF20" s="13"/>
      <c r="AG20" s="13"/>
      <c r="AH20" s="2"/>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row>
    <row r="21" spans="1:259" ht="30.75" customHeight="1">
      <c r="A21" s="209" t="s">
        <v>2</v>
      </c>
      <c r="B21" s="209"/>
      <c r="C21" s="19">
        <f>C18-C20</f>
        <v>-15</v>
      </c>
      <c r="D21" s="18">
        <f>D18/D20-100%</f>
        <v>-0.30613040187673402</v>
      </c>
      <c r="E21" s="19">
        <f>E18-E20</f>
        <v>-6</v>
      </c>
      <c r="F21" s="18">
        <f>F18/F20-100%</f>
        <v>-0.75000286538205851</v>
      </c>
      <c r="G21" s="19">
        <f>G18-G20</f>
        <v>-2</v>
      </c>
      <c r="H21" s="18">
        <f>H18/H20-100%</f>
        <v>-0.66667048717607824</v>
      </c>
      <c r="I21" s="19">
        <f>I18-I20</f>
        <v>-1</v>
      </c>
      <c r="J21" s="18">
        <f>J18/J20-100%</f>
        <v>-1</v>
      </c>
      <c r="K21" s="19">
        <f>K18-K20</f>
        <v>1</v>
      </c>
      <c r="L21" s="18">
        <f>L18/L20-100%</f>
        <v>0.24998567308970721</v>
      </c>
      <c r="M21" s="19">
        <f>M18-M20</f>
        <v>-9</v>
      </c>
      <c r="N21" s="18">
        <f>N18/N20-100%</f>
        <v>-0.56250501441860257</v>
      </c>
      <c r="O21" s="19">
        <f>O18-O20</f>
        <v>-1</v>
      </c>
      <c r="P21" s="18">
        <f>P18/P20-100%</f>
        <v>-0.50000573076411714</v>
      </c>
      <c r="Q21" s="19">
        <f>Q18-Q20</f>
        <v>-2</v>
      </c>
      <c r="R21" s="18">
        <f>R18/R20-100%</f>
        <v>-0.15385585206235231</v>
      </c>
      <c r="S21" s="19">
        <f>S18-S20</f>
        <v>5</v>
      </c>
      <c r="T21" s="20" t="s">
        <v>1</v>
      </c>
      <c r="U21" s="19">
        <f>U18-U20</f>
        <v>3</v>
      </c>
      <c r="V21" s="18">
        <f>V18/V20-100%</f>
        <v>0.59998166155482524</v>
      </c>
      <c r="W21" s="17"/>
      <c r="X21" s="17"/>
      <c r="Y21" s="17"/>
      <c r="Z21" s="17"/>
      <c r="AA21" s="17"/>
      <c r="AB21" s="17"/>
      <c r="AC21" s="17"/>
      <c r="AD21" s="17"/>
      <c r="AE21" s="17"/>
      <c r="AF21" s="17"/>
      <c r="AG21" s="17"/>
      <c r="AH21" s="3"/>
    </row>
    <row r="22" spans="1:259" s="12" customFormat="1" ht="18.75" customHeight="1">
      <c r="A22" s="208" t="s">
        <v>0</v>
      </c>
      <c r="B22" s="210"/>
      <c r="C22" s="15">
        <v>52</v>
      </c>
      <c r="D22" s="14">
        <v>148.18541142651813</v>
      </c>
      <c r="E22" s="15">
        <v>7</v>
      </c>
      <c r="F22" s="14">
        <v>19.899999999999999</v>
      </c>
      <c r="G22" s="15">
        <v>6</v>
      </c>
      <c r="H22" s="14">
        <v>17.100000000000001</v>
      </c>
      <c r="I22" s="15">
        <v>0</v>
      </c>
      <c r="J22" s="14">
        <v>0</v>
      </c>
      <c r="K22" s="16">
        <v>5</v>
      </c>
      <c r="L22" s="14">
        <v>14.2</v>
      </c>
      <c r="M22" s="15">
        <v>14</v>
      </c>
      <c r="N22" s="14">
        <v>39.896072307139505</v>
      </c>
      <c r="O22" s="15">
        <v>1</v>
      </c>
      <c r="P22" s="14">
        <v>2.8497194505099643</v>
      </c>
      <c r="Q22" s="15">
        <v>15</v>
      </c>
      <c r="R22" s="14">
        <v>42.745791757649464</v>
      </c>
      <c r="S22" s="15">
        <v>8</v>
      </c>
      <c r="T22" s="14">
        <v>22.797755604079715</v>
      </c>
      <c r="U22" s="15">
        <v>5</v>
      </c>
      <c r="V22" s="14">
        <v>14.248597252549823</v>
      </c>
      <c r="W22" s="13"/>
      <c r="X22" s="13"/>
      <c r="Y22" s="13"/>
      <c r="Z22" s="13"/>
      <c r="AA22" s="13"/>
      <c r="AB22" s="13"/>
      <c r="AC22" s="13"/>
      <c r="AD22" s="13"/>
      <c r="AE22" s="13"/>
      <c r="AF22" s="13"/>
      <c r="AG22" s="13"/>
      <c r="AH22" s="2"/>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row>
    <row r="23" spans="1:259" ht="29.45" customHeight="1">
      <c r="A23" s="11"/>
      <c r="B23" s="11"/>
      <c r="C23" s="11"/>
      <c r="D23" s="11"/>
      <c r="E23" s="11"/>
      <c r="F23" s="11"/>
      <c r="G23" s="11"/>
      <c r="H23" s="11"/>
      <c r="I23" s="11"/>
      <c r="J23" s="11"/>
      <c r="K23" s="11"/>
      <c r="L23" s="11"/>
      <c r="M23" s="11"/>
      <c r="N23" s="11"/>
      <c r="O23" s="11"/>
      <c r="P23" s="11"/>
      <c r="Q23" s="11"/>
      <c r="R23" s="11"/>
      <c r="S23" s="11"/>
      <c r="T23" s="11"/>
      <c r="U23" s="11"/>
      <c r="V23" s="8"/>
      <c r="W23" s="10"/>
      <c r="X23" s="4"/>
      <c r="Y23" s="4"/>
      <c r="Z23" s="4"/>
      <c r="AA23" s="10"/>
      <c r="AB23" s="4"/>
      <c r="AC23" s="4"/>
      <c r="AD23" s="4"/>
      <c r="AE23" s="4"/>
      <c r="AF23" s="4"/>
      <c r="AH23" s="2"/>
      <c r="AI23" s="2"/>
      <c r="AJ23" s="2"/>
      <c r="AK23" s="9"/>
    </row>
    <row r="24" spans="1:259" ht="25.9" customHeight="1">
      <c r="A24" s="8"/>
      <c r="B24" s="8"/>
      <c r="C24" s="8"/>
      <c r="D24" s="8"/>
      <c r="E24" s="8"/>
      <c r="F24" s="8"/>
      <c r="G24" s="8"/>
      <c r="H24" s="8"/>
      <c r="I24" s="8"/>
      <c r="J24" s="8"/>
      <c r="K24" s="8"/>
      <c r="L24" s="8"/>
      <c r="M24" s="8"/>
      <c r="N24" s="8"/>
      <c r="O24" s="8"/>
      <c r="P24" s="8"/>
      <c r="Q24" s="8"/>
      <c r="R24" s="8"/>
      <c r="S24" s="8"/>
      <c r="T24" s="8"/>
      <c r="U24" s="8"/>
      <c r="AD24" s="7"/>
      <c r="AE24" s="7"/>
      <c r="AG24" s="6"/>
    </row>
    <row r="25" spans="1:259" ht="23.45" customHeight="1">
      <c r="A25" s="206"/>
      <c r="B25" s="206"/>
      <c r="C25" s="2"/>
      <c r="D25" s="2"/>
      <c r="E25" s="2"/>
      <c r="F25" s="2"/>
      <c r="G25" s="2"/>
      <c r="H25" s="2"/>
      <c r="I25" s="2"/>
      <c r="J25" s="2"/>
      <c r="K25" s="2"/>
      <c r="L25" s="2"/>
      <c r="M25" s="2"/>
      <c r="N25" s="2"/>
      <c r="O25" s="2"/>
      <c r="P25" s="2"/>
      <c r="Q25" s="2"/>
      <c r="R25" s="2"/>
      <c r="S25" s="2"/>
      <c r="T25" s="2"/>
      <c r="U25" s="2"/>
      <c r="W25" s="2"/>
      <c r="X25" s="2"/>
      <c r="Y25" s="2"/>
      <c r="Z25" s="5"/>
      <c r="AA25" s="2"/>
      <c r="AB25" s="2"/>
      <c r="AC25" s="2"/>
      <c r="AD25" s="2"/>
      <c r="AE25" s="2"/>
      <c r="AG25" s="4"/>
      <c r="AH25" s="2"/>
      <c r="AI25" s="2"/>
    </row>
    <row r="26" spans="1:259" ht="16.899999999999999" customHeight="1">
      <c r="A26" s="3"/>
      <c r="C26" s="2"/>
      <c r="D26" s="2"/>
      <c r="E26" s="2"/>
      <c r="F26" s="2"/>
      <c r="G26" s="2"/>
      <c r="H26" s="2"/>
      <c r="I26" s="2"/>
      <c r="J26" s="2"/>
      <c r="K26" s="2"/>
      <c r="L26" s="2"/>
      <c r="M26" s="2"/>
      <c r="N26" s="2"/>
      <c r="O26" s="2"/>
      <c r="P26" s="2"/>
      <c r="Q26" s="2"/>
      <c r="R26" s="2"/>
      <c r="S26" s="2"/>
      <c r="T26" s="2"/>
      <c r="U26" s="2"/>
    </row>
  </sheetData>
  <mergeCells count="49">
    <mergeCell ref="A25:B25"/>
    <mergeCell ref="A21:B21"/>
    <mergeCell ref="A22:B22"/>
    <mergeCell ref="O4:O5"/>
    <mergeCell ref="C4:C5"/>
    <mergeCell ref="D4:D5"/>
    <mergeCell ref="E4:E5"/>
    <mergeCell ref="F4:F5"/>
    <mergeCell ref="G4:G5"/>
    <mergeCell ref="A19:B19"/>
    <mergeCell ref="W3:AA3"/>
    <mergeCell ref="V4:V5"/>
    <mergeCell ref="U4:U5"/>
    <mergeCell ref="AD4:AD5"/>
    <mergeCell ref="AE4:AE5"/>
    <mergeCell ref="Y4:Y5"/>
    <mergeCell ref="Z4:Z5"/>
    <mergeCell ref="AA4:AA5"/>
    <mergeCell ref="AC4:AC5"/>
    <mergeCell ref="AB4:AB5"/>
    <mergeCell ref="AH4:AH5"/>
    <mergeCell ref="W4:W5"/>
    <mergeCell ref="X4:X5"/>
    <mergeCell ref="S4:T4"/>
    <mergeCell ref="AF4:AF5"/>
    <mergeCell ref="AG4:AG5"/>
    <mergeCell ref="A1:V1"/>
    <mergeCell ref="A3:A5"/>
    <mergeCell ref="B3:B5"/>
    <mergeCell ref="C3:D3"/>
    <mergeCell ref="E3:F3"/>
    <mergeCell ref="G3:H3"/>
    <mergeCell ref="I3:J3"/>
    <mergeCell ref="K3:L3"/>
    <mergeCell ref="M3:N3"/>
    <mergeCell ref="R4:R5"/>
    <mergeCell ref="H4:H5"/>
    <mergeCell ref="I4:I5"/>
    <mergeCell ref="J4:J5"/>
    <mergeCell ref="K4:K5"/>
    <mergeCell ref="L4:L5"/>
    <mergeCell ref="N4:N5"/>
    <mergeCell ref="O3:P3"/>
    <mergeCell ref="Q3:T3"/>
    <mergeCell ref="U3:V3"/>
    <mergeCell ref="M4:M5"/>
    <mergeCell ref="A2:D2"/>
    <mergeCell ref="Q4:Q5"/>
    <mergeCell ref="P4:P5"/>
  </mergeCells>
  <pageMargins left="0.78740157480314998" right="0.19685039370078702" top="0.86614173228346369" bottom="0.70866141732283516" header="0.59055118110236171" footer="0.39370078740157505"/>
  <pageSetup paperSize="9" scale="85" fitToWidth="0"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23"/>
  <sheetViews>
    <sheetView showZeros="0" tabSelected="1" workbookViewId="0">
      <selection activeCell="F12" sqref="F12"/>
    </sheetView>
  </sheetViews>
  <sheetFormatPr defaultRowHeight="14.25"/>
  <cols>
    <col min="1" max="1" width="17" customWidth="1"/>
    <col min="2" max="2" width="7.875" customWidth="1"/>
    <col min="3" max="3" width="5.5" customWidth="1"/>
    <col min="4" max="4" width="6.875" customWidth="1"/>
    <col min="5" max="5" width="5.5" customWidth="1"/>
    <col min="6" max="6" width="6.625" customWidth="1"/>
    <col min="7" max="7" width="5.5" customWidth="1"/>
    <col min="8" max="8" width="7.625" customWidth="1"/>
    <col min="9" max="9" width="5.5" customWidth="1"/>
    <col min="10" max="10" width="6.625" customWidth="1"/>
    <col min="11" max="14" width="5.5" customWidth="1"/>
    <col min="15" max="15" width="5.375" customWidth="1"/>
    <col min="16" max="16" width="6.625" customWidth="1"/>
    <col min="17" max="19" width="5.5" customWidth="1"/>
    <col min="20" max="20" width="7.375" customWidth="1"/>
    <col min="21" max="21" width="5.5" customWidth="1"/>
    <col min="22" max="22" width="6.375" customWidth="1"/>
  </cols>
  <sheetData>
    <row r="1" spans="1:22" ht="56.25" customHeight="1">
      <c r="A1" s="204" t="s">
        <v>42</v>
      </c>
      <c r="B1" s="204"/>
      <c r="C1" s="204"/>
      <c r="D1" s="204"/>
      <c r="E1" s="204"/>
      <c r="F1" s="204"/>
      <c r="G1" s="204"/>
      <c r="H1" s="204"/>
      <c r="I1" s="204"/>
      <c r="J1" s="204"/>
      <c r="K1" s="204"/>
      <c r="L1" s="204"/>
      <c r="M1" s="204"/>
      <c r="N1" s="204"/>
      <c r="O1" s="204"/>
      <c r="P1" s="204"/>
      <c r="Q1" s="204"/>
      <c r="R1" s="204"/>
      <c r="S1" s="204"/>
      <c r="T1" s="204"/>
      <c r="U1" s="204"/>
      <c r="V1" s="204"/>
    </row>
    <row r="2" spans="1:22" ht="20.25" customHeight="1">
      <c r="A2" s="200" t="s">
        <v>103</v>
      </c>
      <c r="B2" s="201"/>
      <c r="C2" s="201"/>
      <c r="D2" s="201"/>
      <c r="E2" s="66"/>
      <c r="F2" s="66"/>
      <c r="G2" s="66"/>
      <c r="H2" s="66"/>
      <c r="I2" s="66"/>
      <c r="J2" s="66"/>
      <c r="K2" s="66"/>
      <c r="L2" s="66"/>
      <c r="M2" s="66"/>
      <c r="N2" s="66"/>
      <c r="O2" s="66"/>
      <c r="P2" s="66"/>
      <c r="Q2" s="66"/>
      <c r="R2" s="66"/>
      <c r="S2" s="66"/>
      <c r="T2" s="66"/>
      <c r="U2" s="66"/>
      <c r="V2" s="1"/>
    </row>
    <row r="3" spans="1:22" ht="54.75" customHeight="1">
      <c r="A3" s="197" t="s">
        <v>31</v>
      </c>
      <c r="B3" s="197" t="s">
        <v>41</v>
      </c>
      <c r="C3" s="197" t="s">
        <v>40</v>
      </c>
      <c r="D3" s="197"/>
      <c r="E3" s="197" t="s">
        <v>28</v>
      </c>
      <c r="F3" s="197"/>
      <c r="G3" s="197" t="s">
        <v>27</v>
      </c>
      <c r="H3" s="197"/>
      <c r="I3" s="197" t="s">
        <v>39</v>
      </c>
      <c r="J3" s="197"/>
      <c r="K3" s="197" t="s">
        <v>25</v>
      </c>
      <c r="L3" s="197"/>
      <c r="M3" s="197" t="s">
        <v>38</v>
      </c>
      <c r="N3" s="197"/>
      <c r="O3" s="197" t="s">
        <v>23</v>
      </c>
      <c r="P3" s="197"/>
      <c r="Q3" s="197" t="s">
        <v>22</v>
      </c>
      <c r="R3" s="197"/>
      <c r="S3" s="197"/>
      <c r="T3" s="197"/>
      <c r="U3" s="197" t="s">
        <v>21</v>
      </c>
      <c r="V3" s="197"/>
    </row>
    <row r="4" spans="1:22">
      <c r="A4" s="197"/>
      <c r="B4" s="197"/>
      <c r="C4" s="212" t="s">
        <v>18</v>
      </c>
      <c r="D4" s="203" t="s">
        <v>19</v>
      </c>
      <c r="E4" s="213" t="s">
        <v>18</v>
      </c>
      <c r="F4" s="203" t="s">
        <v>19</v>
      </c>
      <c r="G4" s="199" t="s">
        <v>18</v>
      </c>
      <c r="H4" s="198" t="s">
        <v>19</v>
      </c>
      <c r="I4" s="212" t="s">
        <v>18</v>
      </c>
      <c r="J4" s="203" t="s">
        <v>19</v>
      </c>
      <c r="K4" s="213" t="s">
        <v>18</v>
      </c>
      <c r="L4" s="203" t="s">
        <v>19</v>
      </c>
      <c r="M4" s="213" t="s">
        <v>18</v>
      </c>
      <c r="N4" s="203" t="s">
        <v>19</v>
      </c>
      <c r="O4" s="213" t="s">
        <v>18</v>
      </c>
      <c r="P4" s="203" t="s">
        <v>19</v>
      </c>
      <c r="Q4" s="212" t="s">
        <v>18</v>
      </c>
      <c r="R4" s="203" t="s">
        <v>19</v>
      </c>
      <c r="S4" s="209" t="s">
        <v>20</v>
      </c>
      <c r="T4" s="209"/>
      <c r="U4" s="212" t="s">
        <v>18</v>
      </c>
      <c r="V4" s="203" t="s">
        <v>19</v>
      </c>
    </row>
    <row r="5" spans="1:22" ht="20.25" customHeight="1">
      <c r="A5" s="197"/>
      <c r="B5" s="197"/>
      <c r="C5" s="212"/>
      <c r="D5" s="203"/>
      <c r="E5" s="213"/>
      <c r="F5" s="203"/>
      <c r="G5" s="199"/>
      <c r="H5" s="198"/>
      <c r="I5" s="212"/>
      <c r="J5" s="203"/>
      <c r="K5" s="213"/>
      <c r="L5" s="203"/>
      <c r="M5" s="213"/>
      <c r="N5" s="203"/>
      <c r="O5" s="213"/>
      <c r="P5" s="203"/>
      <c r="Q5" s="212"/>
      <c r="R5" s="203"/>
      <c r="S5" s="65" t="s">
        <v>18</v>
      </c>
      <c r="T5" s="64" t="s">
        <v>17</v>
      </c>
      <c r="U5" s="212"/>
      <c r="V5" s="203"/>
    </row>
    <row r="6" spans="1:22" ht="15">
      <c r="A6" s="36" t="s">
        <v>16</v>
      </c>
      <c r="B6" s="63">
        <v>18566</v>
      </c>
      <c r="C6" s="60">
        <f>'[2]19г-янв-тру'!C6+'[2]фев-тру'!C6</f>
        <v>3</v>
      </c>
      <c r="D6" s="220">
        <f t="shared" ref="D6:D18" si="0">C6*100000/$B6*6.186</f>
        <v>99.95691048152537</v>
      </c>
      <c r="E6" s="60">
        <f>'[2]19г-янв-тру'!E6+'[2]фев-тру'!E6</f>
        <v>0</v>
      </c>
      <c r="F6" s="220">
        <f t="shared" ref="F6:F18" si="1">E6*100000/$B6*6.186</f>
        <v>0</v>
      </c>
      <c r="G6" s="60">
        <f>'[2]19г-янв-тру'!G6+'[2]фев-тру'!G6</f>
        <v>0</v>
      </c>
      <c r="H6" s="58">
        <f t="shared" ref="H6:H18" si="2">G6*100000/$B6*6.186</f>
        <v>0</v>
      </c>
      <c r="I6" s="60">
        <f>'[2]19г-янв-тру'!I6+'[2]фев-тру'!I6</f>
        <v>0</v>
      </c>
      <c r="J6" s="58">
        <f t="shared" ref="J6:J18" si="3">I6*100000/$B6*6.186</f>
        <v>0</v>
      </c>
      <c r="K6" s="60">
        <f>'[2]19г-янв-тру'!K6+'[2]фев-тру'!K6</f>
        <v>0</v>
      </c>
      <c r="L6" s="58">
        <f t="shared" ref="L6:L18" si="4">K6*100000/$B6*6.186</f>
        <v>0</v>
      </c>
      <c r="M6" s="60">
        <f>'[2]19г-янв-тру'!M6+'[2]фев-тру'!M6</f>
        <v>1</v>
      </c>
      <c r="N6" s="220">
        <f t="shared" ref="N6:N18" si="5">M6*100000/$B6*6.186</f>
        <v>33.318970160508457</v>
      </c>
      <c r="O6" s="60">
        <f>'[2]19г-янв-тру'!O6+'[2]фев-тру'!O6</f>
        <v>0</v>
      </c>
      <c r="P6" s="58">
        <f t="shared" ref="P6:P18" si="6">O6*100000/$B6*6.186</f>
        <v>0</v>
      </c>
      <c r="Q6" s="60">
        <f>'[2]19г-янв-тру'!Q6+'[2]фев-тру'!Q6</f>
        <v>1</v>
      </c>
      <c r="R6" s="220">
        <f t="shared" ref="R6:R18" si="7">Q6*100000/$B6*6.186</f>
        <v>33.318970160508457</v>
      </c>
      <c r="S6" s="60">
        <f>'[2]19г-янв-тру'!S6+'[2]фев-тру'!S6</f>
        <v>1</v>
      </c>
      <c r="T6" s="220">
        <f t="shared" ref="T6:T18" si="8">S6*100000/$B6*6.186</f>
        <v>33.318970160508457</v>
      </c>
      <c r="U6" s="60">
        <f t="shared" ref="U6:U15" si="9">C6-E6-I6-K6-M6-O6-Q6</f>
        <v>1</v>
      </c>
      <c r="V6" s="220">
        <f t="shared" ref="V6:V18" si="10">U6*100000/$B6*6.186</f>
        <v>33.318970160508457</v>
      </c>
    </row>
    <row r="7" spans="1:22" ht="15">
      <c r="A7" s="34" t="s">
        <v>15</v>
      </c>
      <c r="B7" s="63">
        <v>4367</v>
      </c>
      <c r="C7" s="60">
        <f>'[2]19г-янв-тру'!C7+'[2]фев-тру'!C7</f>
        <v>1</v>
      </c>
      <c r="D7" s="220">
        <f t="shared" si="0"/>
        <v>141.65330890771699</v>
      </c>
      <c r="E7" s="60">
        <f>'[2]19г-янв-тру'!E7+'[2]фев-тру'!E7</f>
        <v>0</v>
      </c>
      <c r="F7" s="220">
        <f t="shared" si="1"/>
        <v>0</v>
      </c>
      <c r="G7" s="60">
        <f>'[2]19г-янв-тру'!G7+'[2]фев-тру'!G7</f>
        <v>0</v>
      </c>
      <c r="H7" s="58">
        <f t="shared" si="2"/>
        <v>0</v>
      </c>
      <c r="I7" s="60">
        <f>'[2]19г-янв-тру'!I7+'[2]фев-тру'!I7</f>
        <v>0</v>
      </c>
      <c r="J7" s="58">
        <f t="shared" si="3"/>
        <v>0</v>
      </c>
      <c r="K7" s="60">
        <f>'[2]19г-янв-тру'!K7+'[2]фев-тру'!K7</f>
        <v>0</v>
      </c>
      <c r="L7" s="220">
        <f t="shared" si="4"/>
        <v>0</v>
      </c>
      <c r="M7" s="60">
        <f>'[2]19г-янв-тру'!M7+'[2]фев-тру'!M7</f>
        <v>1</v>
      </c>
      <c r="N7" s="220">
        <f t="shared" si="5"/>
        <v>141.65330890771699</v>
      </c>
      <c r="O7" s="60">
        <f>'[2]19г-янв-тру'!O7+'[2]фев-тру'!O7</f>
        <v>0</v>
      </c>
      <c r="P7" s="58">
        <f t="shared" si="6"/>
        <v>0</v>
      </c>
      <c r="Q7" s="60">
        <f>'[2]19г-янв-тру'!Q7+'[2]фев-тру'!Q7</f>
        <v>0</v>
      </c>
      <c r="R7" s="220">
        <f t="shared" si="7"/>
        <v>0</v>
      </c>
      <c r="S7" s="60">
        <f>'[2]19г-янв-тру'!S7+'[2]фев-тру'!S7</f>
        <v>0</v>
      </c>
      <c r="T7" s="220">
        <f t="shared" si="8"/>
        <v>0</v>
      </c>
      <c r="U7" s="60">
        <f t="shared" si="9"/>
        <v>0</v>
      </c>
      <c r="V7" s="220">
        <f t="shared" si="10"/>
        <v>0</v>
      </c>
    </row>
    <row r="8" spans="1:22" ht="15">
      <c r="A8" s="34" t="s">
        <v>14</v>
      </c>
      <c r="B8" s="63">
        <v>6144</v>
      </c>
      <c r="C8" s="60">
        <f>'[2]19г-янв-тру'!C8+'[2]фев-тру'!C8</f>
        <v>1</v>
      </c>
      <c r="D8" s="220">
        <f t="shared" si="0"/>
        <v>100.68359375</v>
      </c>
      <c r="E8" s="60">
        <f>'[2]19г-янв-тру'!E8+'[2]фев-тру'!E8</f>
        <v>0</v>
      </c>
      <c r="F8" s="220">
        <f t="shared" si="1"/>
        <v>0</v>
      </c>
      <c r="G8" s="60">
        <f>'[2]19г-янв-тру'!G8+'[2]фев-тру'!G8</f>
        <v>0</v>
      </c>
      <c r="H8" s="58">
        <f t="shared" si="2"/>
        <v>0</v>
      </c>
      <c r="I8" s="60">
        <f>'[2]19г-янв-тру'!I8+'[2]фев-тру'!I8</f>
        <v>0</v>
      </c>
      <c r="J8" s="58">
        <f t="shared" si="3"/>
        <v>0</v>
      </c>
      <c r="K8" s="60">
        <f>'[2]19г-янв-тру'!K8+'[2]фев-тру'!K8</f>
        <v>1</v>
      </c>
      <c r="L8" s="220">
        <f t="shared" si="4"/>
        <v>100.68359375</v>
      </c>
      <c r="M8" s="60">
        <f>'[2]19г-янв-тру'!M8+'[2]фев-тру'!M8</f>
        <v>0</v>
      </c>
      <c r="N8" s="220">
        <f t="shared" si="5"/>
        <v>0</v>
      </c>
      <c r="O8" s="60">
        <f>'[2]19г-янв-тру'!O8+'[2]фев-тру'!O8</f>
        <v>0</v>
      </c>
      <c r="P8" s="58">
        <f t="shared" si="6"/>
        <v>0</v>
      </c>
      <c r="Q8" s="60">
        <f>'[2]19г-янв-тру'!Q8+'[2]фев-тру'!Q8</f>
        <v>0</v>
      </c>
      <c r="R8" s="220">
        <f t="shared" si="7"/>
        <v>0</v>
      </c>
      <c r="S8" s="60">
        <f>'[2]19г-янв-тру'!S8+'[2]фев-тру'!S8</f>
        <v>0</v>
      </c>
      <c r="T8" s="220">
        <f t="shared" si="8"/>
        <v>0</v>
      </c>
      <c r="U8" s="60">
        <f t="shared" si="9"/>
        <v>0</v>
      </c>
      <c r="V8" s="220">
        <f t="shared" si="10"/>
        <v>0</v>
      </c>
    </row>
    <row r="9" spans="1:22" ht="15">
      <c r="A9" s="34" t="s">
        <v>13</v>
      </c>
      <c r="B9" s="63">
        <v>6837</v>
      </c>
      <c r="C9" s="60">
        <f>'[2]19г-янв-тру'!C9+'[2]фев-тру'!C9</f>
        <v>4</v>
      </c>
      <c r="D9" s="220">
        <f t="shared" si="0"/>
        <v>361.91311978938131</v>
      </c>
      <c r="E9" s="60">
        <f>'[2]19г-янв-тру'!E9+'[2]фев-тру'!E9</f>
        <v>1</v>
      </c>
      <c r="F9" s="220">
        <f t="shared" si="1"/>
        <v>90.478279947345328</v>
      </c>
      <c r="G9" s="60">
        <f>'[2]19г-янв-тру'!G9+'[2]фев-тру'!G9</f>
        <v>0</v>
      </c>
      <c r="H9" s="58">
        <f t="shared" si="2"/>
        <v>0</v>
      </c>
      <c r="I9" s="60">
        <f>'[2]19г-янв-тру'!I9+'[2]фев-тру'!I9</f>
        <v>0</v>
      </c>
      <c r="J9" s="58">
        <f t="shared" si="3"/>
        <v>0</v>
      </c>
      <c r="K9" s="60">
        <f>'[2]19г-янв-тру'!K9+'[2]фев-тру'!K9</f>
        <v>0</v>
      </c>
      <c r="L9" s="220">
        <f t="shared" si="4"/>
        <v>0</v>
      </c>
      <c r="M9" s="60">
        <f>'[2]19г-янв-тру'!M9+'[2]фев-тру'!M9</f>
        <v>1</v>
      </c>
      <c r="N9" s="220">
        <f t="shared" si="5"/>
        <v>90.478279947345328</v>
      </c>
      <c r="O9" s="60">
        <f>'[2]19г-янв-тру'!O9+'[2]фев-тру'!O9</f>
        <v>0</v>
      </c>
      <c r="P9" s="58">
        <f t="shared" si="6"/>
        <v>0</v>
      </c>
      <c r="Q9" s="60">
        <f>'[2]19г-янв-тру'!Q9+'[2]фев-тру'!Q9</f>
        <v>0</v>
      </c>
      <c r="R9" s="220">
        <f t="shared" si="7"/>
        <v>0</v>
      </c>
      <c r="S9" s="60">
        <f>'[2]19г-янв-тру'!S9+'[2]фев-тру'!S9</f>
        <v>0</v>
      </c>
      <c r="T9" s="220">
        <f t="shared" si="8"/>
        <v>0</v>
      </c>
      <c r="U9" s="60">
        <f t="shared" si="9"/>
        <v>2</v>
      </c>
      <c r="V9" s="220">
        <f t="shared" si="10"/>
        <v>180.95655989469066</v>
      </c>
    </row>
    <row r="10" spans="1:22" ht="15">
      <c r="A10" s="34" t="s">
        <v>12</v>
      </c>
      <c r="B10" s="63">
        <v>7177</v>
      </c>
      <c r="C10" s="60">
        <f>'[2]19г-янв-тру'!C10+'[2]фев-тру'!C10</f>
        <v>2</v>
      </c>
      <c r="D10" s="220">
        <f t="shared" si="0"/>
        <v>172.38400445868749</v>
      </c>
      <c r="E10" s="60">
        <f>'[2]19г-янв-тру'!E10+'[2]фев-тру'!E10</f>
        <v>0</v>
      </c>
      <c r="F10" s="220">
        <f t="shared" si="1"/>
        <v>0</v>
      </c>
      <c r="G10" s="60">
        <f>'[2]19г-янв-тру'!G10+'[2]фев-тру'!G10</f>
        <v>0</v>
      </c>
      <c r="H10" s="58">
        <f t="shared" si="2"/>
        <v>0</v>
      </c>
      <c r="I10" s="60">
        <f>'[2]19г-янв-тру'!I10+'[2]фев-тру'!I10</f>
        <v>0</v>
      </c>
      <c r="J10" s="58">
        <f t="shared" si="3"/>
        <v>0</v>
      </c>
      <c r="K10" s="60">
        <f>'[2]19г-янв-тру'!K10+'[2]фев-тру'!K10</f>
        <v>0</v>
      </c>
      <c r="L10" s="220">
        <f t="shared" si="4"/>
        <v>0</v>
      </c>
      <c r="M10" s="60">
        <f>'[2]19г-янв-тру'!M10+'[2]фев-тру'!M10</f>
        <v>0</v>
      </c>
      <c r="N10" s="220">
        <f t="shared" si="5"/>
        <v>0</v>
      </c>
      <c r="O10" s="60">
        <f>'[2]19г-янв-тру'!O10+'[2]фев-тру'!O10</f>
        <v>0</v>
      </c>
      <c r="P10" s="58">
        <f t="shared" si="6"/>
        <v>0</v>
      </c>
      <c r="Q10" s="60">
        <f>'[2]19г-янв-тру'!Q10+'[2]фев-тру'!Q10</f>
        <v>2</v>
      </c>
      <c r="R10" s="220">
        <f t="shared" si="7"/>
        <v>172.38400445868749</v>
      </c>
      <c r="S10" s="60">
        <f>'[2]19г-янв-тру'!S10+'[2]фев-тру'!S10</f>
        <v>2</v>
      </c>
      <c r="T10" s="220">
        <f t="shared" si="8"/>
        <v>172.38400445868749</v>
      </c>
      <c r="U10" s="60">
        <f t="shared" si="9"/>
        <v>0</v>
      </c>
      <c r="V10" s="220">
        <f t="shared" si="10"/>
        <v>0</v>
      </c>
    </row>
    <row r="11" spans="1:22" ht="15">
      <c r="A11" s="34" t="s">
        <v>11</v>
      </c>
      <c r="B11" s="63">
        <v>5911</v>
      </c>
      <c r="C11" s="60">
        <f>'[2]19г-янв-тру'!C11+'[2]фев-тру'!C11</f>
        <v>1</v>
      </c>
      <c r="D11" s="220">
        <f t="shared" si="0"/>
        <v>104.65234308915581</v>
      </c>
      <c r="E11" s="60">
        <f>'[2]19г-янв-тру'!E11+'[2]фев-тру'!E11</f>
        <v>0</v>
      </c>
      <c r="F11" s="220">
        <f t="shared" si="1"/>
        <v>0</v>
      </c>
      <c r="G11" s="60">
        <f>'[2]19г-янв-тру'!G11+'[2]фев-тру'!G11</f>
        <v>0</v>
      </c>
      <c r="H11" s="58">
        <f t="shared" si="2"/>
        <v>0</v>
      </c>
      <c r="I11" s="60">
        <f>'[2]19г-янв-тру'!I11+'[2]фев-тру'!I11</f>
        <v>0</v>
      </c>
      <c r="J11" s="58">
        <f t="shared" si="3"/>
        <v>0</v>
      </c>
      <c r="K11" s="60">
        <f>'[2]19г-янв-тру'!K11+'[2]фев-тру'!K11</f>
        <v>0</v>
      </c>
      <c r="L11" s="220">
        <f t="shared" si="4"/>
        <v>0</v>
      </c>
      <c r="M11" s="60">
        <f>'[2]19г-янв-тру'!M11+'[2]фев-тру'!M11</f>
        <v>0</v>
      </c>
      <c r="N11" s="220">
        <f t="shared" si="5"/>
        <v>0</v>
      </c>
      <c r="O11" s="60">
        <f>'[2]19г-янв-тру'!O11+'[2]фев-тру'!O11</f>
        <v>0</v>
      </c>
      <c r="P11" s="58">
        <f t="shared" si="6"/>
        <v>0</v>
      </c>
      <c r="Q11" s="60">
        <f>'[2]19г-янв-тру'!Q11+'[2]фев-тру'!Q11</f>
        <v>0</v>
      </c>
      <c r="R11" s="220">
        <f t="shared" si="7"/>
        <v>0</v>
      </c>
      <c r="S11" s="60">
        <f>'[2]19г-янв-тру'!S11+'[2]фев-тру'!S11</f>
        <v>0</v>
      </c>
      <c r="T11" s="220">
        <f t="shared" si="8"/>
        <v>0</v>
      </c>
      <c r="U11" s="60">
        <f t="shared" si="9"/>
        <v>1</v>
      </c>
      <c r="V11" s="220">
        <f t="shared" si="10"/>
        <v>104.65234308915581</v>
      </c>
    </row>
    <row r="12" spans="1:22" ht="15">
      <c r="A12" s="34" t="s">
        <v>10</v>
      </c>
      <c r="B12" s="63">
        <v>9898</v>
      </c>
      <c r="C12" s="60">
        <f>'[2]19г-янв-тру'!C12+'[2]фев-тру'!C12</f>
        <v>3</v>
      </c>
      <c r="D12" s="220">
        <f t="shared" si="0"/>
        <v>187.49242271165892</v>
      </c>
      <c r="E12" s="60">
        <f>'[2]19г-янв-тру'!E12+'[2]фев-тру'!E12</f>
        <v>0</v>
      </c>
      <c r="F12" s="220">
        <f t="shared" si="1"/>
        <v>0</v>
      </c>
      <c r="G12" s="60">
        <f>'[2]19г-янв-тру'!G12+'[2]фев-тру'!G12</f>
        <v>0</v>
      </c>
      <c r="H12" s="58">
        <f t="shared" si="2"/>
        <v>0</v>
      </c>
      <c r="I12" s="60">
        <f>'[2]19г-янв-тру'!I12+'[2]фев-тру'!I12</f>
        <v>0</v>
      </c>
      <c r="J12" s="58">
        <f t="shared" si="3"/>
        <v>0</v>
      </c>
      <c r="K12" s="60">
        <f>'[2]19г-янв-тру'!K12+'[2]фев-тру'!K12</f>
        <v>1</v>
      </c>
      <c r="L12" s="220">
        <f t="shared" si="4"/>
        <v>62.497474237219642</v>
      </c>
      <c r="M12" s="60">
        <f>'[2]19г-янв-тру'!M12+'[2]фев-тру'!M12</f>
        <v>0</v>
      </c>
      <c r="N12" s="220">
        <f t="shared" si="5"/>
        <v>0</v>
      </c>
      <c r="O12" s="60">
        <f>'[2]19г-янв-тру'!O12+'[2]фев-тру'!O12</f>
        <v>0</v>
      </c>
      <c r="P12" s="58">
        <f t="shared" si="6"/>
        <v>0</v>
      </c>
      <c r="Q12" s="60">
        <f>'[2]19г-янв-тру'!Q12+'[2]фев-тру'!Q12</f>
        <v>1</v>
      </c>
      <c r="R12" s="220">
        <f t="shared" si="7"/>
        <v>62.497474237219642</v>
      </c>
      <c r="S12" s="60">
        <f>'[2]19г-янв-тру'!S12+'[2]фев-тру'!S12</f>
        <v>0</v>
      </c>
      <c r="T12" s="220">
        <f t="shared" si="8"/>
        <v>0</v>
      </c>
      <c r="U12" s="60">
        <f t="shared" si="9"/>
        <v>1</v>
      </c>
      <c r="V12" s="220">
        <f t="shared" si="10"/>
        <v>62.497474237219642</v>
      </c>
    </row>
    <row r="13" spans="1:22" ht="15">
      <c r="A13" s="34" t="s">
        <v>9</v>
      </c>
      <c r="B13" s="63">
        <v>7219</v>
      </c>
      <c r="C13" s="60">
        <f>'[2]19г-янв-тру'!C13+'[2]фев-тру'!C13</f>
        <v>0</v>
      </c>
      <c r="D13" s="220">
        <f t="shared" si="0"/>
        <v>0</v>
      </c>
      <c r="E13" s="60">
        <f>'[2]19г-янв-тру'!E13+'[2]фев-тру'!E13</f>
        <v>0</v>
      </c>
      <c r="F13" s="220">
        <f t="shared" si="1"/>
        <v>0</v>
      </c>
      <c r="G13" s="60">
        <f>'[2]19г-янв-тру'!G13+'[2]фев-тру'!G13</f>
        <v>0</v>
      </c>
      <c r="H13" s="58">
        <f t="shared" si="2"/>
        <v>0</v>
      </c>
      <c r="I13" s="60">
        <f>'[2]19г-янв-тру'!I13+'[2]фев-тру'!I13</f>
        <v>0</v>
      </c>
      <c r="J13" s="58">
        <f t="shared" si="3"/>
        <v>0</v>
      </c>
      <c r="K13" s="60">
        <f>'[2]19г-янв-тру'!K13+'[2]фев-тру'!K13</f>
        <v>0</v>
      </c>
      <c r="L13" s="220">
        <f t="shared" si="4"/>
        <v>0</v>
      </c>
      <c r="M13" s="60">
        <f>'[2]19г-янв-тру'!M13+'[2]фев-тру'!M13</f>
        <v>0</v>
      </c>
      <c r="N13" s="220">
        <f t="shared" si="5"/>
        <v>0</v>
      </c>
      <c r="O13" s="60">
        <f>'[2]19г-янв-тру'!O13+'[2]фев-тру'!O13</f>
        <v>0</v>
      </c>
      <c r="P13" s="58">
        <f t="shared" si="6"/>
        <v>0</v>
      </c>
      <c r="Q13" s="60">
        <f>'[2]19г-янв-тру'!Q13+'[2]фев-тру'!Q13</f>
        <v>0</v>
      </c>
      <c r="R13" s="220">
        <f t="shared" si="7"/>
        <v>0</v>
      </c>
      <c r="S13" s="60">
        <f>'[2]19г-янв-тру'!S13+'[2]фев-тру'!S13</f>
        <v>0</v>
      </c>
      <c r="T13" s="220">
        <f t="shared" si="8"/>
        <v>0</v>
      </c>
      <c r="U13" s="60">
        <f t="shared" si="9"/>
        <v>0</v>
      </c>
      <c r="V13" s="220">
        <f t="shared" si="10"/>
        <v>0</v>
      </c>
    </row>
    <row r="14" spans="1:22" ht="15">
      <c r="A14" s="34" t="s">
        <v>8</v>
      </c>
      <c r="B14" s="63">
        <v>8436</v>
      </c>
      <c r="C14" s="60">
        <f>'[2]19г-янв-тру'!C14+'[2]фев-тру'!C14</f>
        <v>3</v>
      </c>
      <c r="D14" s="220">
        <f t="shared" si="0"/>
        <v>219.98577524893315</v>
      </c>
      <c r="E14" s="60">
        <f>'[2]19г-янв-тру'!E14+'[2]фев-тру'!E14</f>
        <v>0</v>
      </c>
      <c r="F14" s="220">
        <f t="shared" si="1"/>
        <v>0</v>
      </c>
      <c r="G14" s="60">
        <f>'[2]19г-янв-тру'!G14+'[2]фев-тру'!G14</f>
        <v>0</v>
      </c>
      <c r="H14" s="220">
        <f t="shared" si="2"/>
        <v>0</v>
      </c>
      <c r="I14" s="60">
        <f>'[2]19г-янв-тру'!I14+'[2]фев-тру'!I14</f>
        <v>0</v>
      </c>
      <c r="J14" s="58">
        <f t="shared" si="3"/>
        <v>0</v>
      </c>
      <c r="K14" s="60">
        <f>'[2]19г-янв-тру'!K14+'[2]фев-тру'!K14</f>
        <v>0</v>
      </c>
      <c r="L14" s="220">
        <f t="shared" si="4"/>
        <v>0</v>
      </c>
      <c r="M14" s="60">
        <f>'[2]19г-янв-тру'!M14+'[2]фев-тру'!M14</f>
        <v>2</v>
      </c>
      <c r="N14" s="220">
        <f t="shared" si="5"/>
        <v>146.65718349928878</v>
      </c>
      <c r="O14" s="60">
        <f>'[2]19г-янв-тру'!O14+'[2]фев-тру'!O14</f>
        <v>0</v>
      </c>
      <c r="P14" s="58">
        <f t="shared" si="6"/>
        <v>0</v>
      </c>
      <c r="Q14" s="60">
        <f>'[2]19г-янв-тру'!Q14+'[2]фев-тру'!Q14</f>
        <v>0</v>
      </c>
      <c r="R14" s="220">
        <f t="shared" si="7"/>
        <v>0</v>
      </c>
      <c r="S14" s="60">
        <f>'[2]19г-янв-тру'!S14+'[2]фев-тру'!S14</f>
        <v>0</v>
      </c>
      <c r="T14" s="220">
        <f t="shared" si="8"/>
        <v>0</v>
      </c>
      <c r="U14" s="60">
        <f t="shared" si="9"/>
        <v>1</v>
      </c>
      <c r="V14" s="220">
        <f t="shared" si="10"/>
        <v>73.328591749644389</v>
      </c>
    </row>
    <row r="15" spans="1:22" ht="15">
      <c r="A15" s="34" t="s">
        <v>7</v>
      </c>
      <c r="B15" s="63">
        <v>5204</v>
      </c>
      <c r="C15" s="60">
        <f>'[2]19г-янв-тру'!C15+'[2]фев-тру'!C15</f>
        <v>2</v>
      </c>
      <c r="D15" s="220">
        <f t="shared" si="0"/>
        <v>237.74019984627211</v>
      </c>
      <c r="E15" s="60">
        <f>'[2]19г-янв-тру'!E15+'[2]фев-тру'!E15</f>
        <v>1</v>
      </c>
      <c r="F15" s="220">
        <f t="shared" si="1"/>
        <v>118.87009992313605</v>
      </c>
      <c r="G15" s="60">
        <f>'[2]19г-янв-тру'!G15+'[2]фев-тру'!G15</f>
        <v>1</v>
      </c>
      <c r="H15" s="220">
        <f t="shared" si="2"/>
        <v>118.87009992313605</v>
      </c>
      <c r="I15" s="60">
        <f>'[2]19г-янв-тру'!I15+'[2]фев-тру'!I15</f>
        <v>0</v>
      </c>
      <c r="J15" s="58">
        <f t="shared" si="3"/>
        <v>0</v>
      </c>
      <c r="K15" s="60">
        <f>'[2]19г-янв-тру'!K15+'[2]фев-тру'!K15</f>
        <v>1</v>
      </c>
      <c r="L15" s="220">
        <f t="shared" si="4"/>
        <v>118.87009992313605</v>
      </c>
      <c r="M15" s="60">
        <f>'[2]19г-янв-тру'!M15+'[2]фев-тру'!M15</f>
        <v>0</v>
      </c>
      <c r="N15" s="220">
        <f t="shared" si="5"/>
        <v>0</v>
      </c>
      <c r="O15" s="60">
        <f>'[2]19г-янв-тру'!O15+'[2]фев-тру'!O15</f>
        <v>0</v>
      </c>
      <c r="P15" s="58">
        <f t="shared" si="6"/>
        <v>0</v>
      </c>
      <c r="Q15" s="60">
        <f>'[2]19г-янв-тру'!Q15+'[2]фев-тру'!Q15</f>
        <v>0</v>
      </c>
      <c r="R15" s="220">
        <f t="shared" si="7"/>
        <v>0</v>
      </c>
      <c r="S15" s="60">
        <f>'[2]19г-янв-тру'!S15+'[2]фев-тру'!S15</f>
        <v>0</v>
      </c>
      <c r="T15" s="220">
        <f t="shared" si="8"/>
        <v>0</v>
      </c>
      <c r="U15" s="60">
        <f t="shared" si="9"/>
        <v>0</v>
      </c>
      <c r="V15" s="220">
        <f t="shared" si="10"/>
        <v>0</v>
      </c>
    </row>
    <row r="16" spans="1:22" ht="27" customHeight="1">
      <c r="A16" s="33" t="s">
        <v>6</v>
      </c>
      <c r="B16" s="62">
        <v>79759</v>
      </c>
      <c r="C16" s="31">
        <f>SUM(C6:C15)</f>
        <v>20</v>
      </c>
      <c r="D16" s="220">
        <f t="shared" si="0"/>
        <v>155.11729083865143</v>
      </c>
      <c r="E16" s="31">
        <f>SUM(E6:E15)</f>
        <v>2</v>
      </c>
      <c r="F16" s="220">
        <f t="shared" si="1"/>
        <v>15.511729083865143</v>
      </c>
      <c r="G16" s="31">
        <f>SUM(G6:G15)</f>
        <v>1</v>
      </c>
      <c r="H16" s="220">
        <f t="shared" si="2"/>
        <v>7.7558645419325716</v>
      </c>
      <c r="I16" s="31">
        <f>SUM(I6:I15)</f>
        <v>0</v>
      </c>
      <c r="J16" s="58">
        <f t="shared" si="3"/>
        <v>0</v>
      </c>
      <c r="K16" s="31">
        <f>SUM(K6:K15)</f>
        <v>3</v>
      </c>
      <c r="L16" s="220">
        <f t="shared" si="4"/>
        <v>23.267593625797716</v>
      </c>
      <c r="M16" s="31">
        <f>SUM(M6:M15)</f>
        <v>5</v>
      </c>
      <c r="N16" s="220">
        <f t="shared" si="5"/>
        <v>38.779322709662857</v>
      </c>
      <c r="O16" s="31">
        <f>SUM(O6:O15)</f>
        <v>0</v>
      </c>
      <c r="P16" s="58">
        <f t="shared" si="6"/>
        <v>0</v>
      </c>
      <c r="Q16" s="31">
        <f>SUM(Q6:Q15)</f>
        <v>4</v>
      </c>
      <c r="R16" s="220">
        <f t="shared" si="7"/>
        <v>31.023458167730286</v>
      </c>
      <c r="S16" s="31">
        <f>SUM(S6:S15)</f>
        <v>3</v>
      </c>
      <c r="T16" s="220">
        <f t="shared" si="8"/>
        <v>23.267593625797716</v>
      </c>
      <c r="U16" s="31">
        <f>SUM(U6:U15)</f>
        <v>6</v>
      </c>
      <c r="V16" s="220">
        <f t="shared" si="10"/>
        <v>46.535187251595431</v>
      </c>
    </row>
    <row r="17" spans="1:22" ht="26.25" customHeight="1">
      <c r="A17" s="30" t="s">
        <v>5</v>
      </c>
      <c r="B17" s="61">
        <v>36472</v>
      </c>
      <c r="C17" s="60">
        <f>'[2]19г-янв-тру'!C17+'[2]фев-тру'!C17</f>
        <v>2</v>
      </c>
      <c r="D17" s="220">
        <f t="shared" si="0"/>
        <v>33.921912700153541</v>
      </c>
      <c r="E17" s="60">
        <f>'[2]19г-янв-тру'!E17+'[2]фев-тру'!E17</f>
        <v>0</v>
      </c>
      <c r="F17" s="220">
        <f t="shared" si="1"/>
        <v>0</v>
      </c>
      <c r="G17" s="60">
        <f>'[2]19г-янв-тру'!G17+'[2]фев-тру'!G17</f>
        <v>0</v>
      </c>
      <c r="H17" s="220">
        <f t="shared" si="2"/>
        <v>0</v>
      </c>
      <c r="I17" s="60">
        <f>'[2]19г-янв-тру'!I17+'[2]фев-тру'!I17</f>
        <v>0</v>
      </c>
      <c r="J17" s="58">
        <f t="shared" si="3"/>
        <v>0</v>
      </c>
      <c r="K17" s="60">
        <f>'[2]19г-янв-тру'!K17+'[2]фев-тру'!K17</f>
        <v>0</v>
      </c>
      <c r="L17" s="220">
        <f t="shared" si="4"/>
        <v>0</v>
      </c>
      <c r="M17" s="60">
        <f>'[2]19г-янв-тру'!M17+'[2]фев-тру'!M17</f>
        <v>1</v>
      </c>
      <c r="N17" s="220">
        <f t="shared" si="5"/>
        <v>16.960956350076771</v>
      </c>
      <c r="O17" s="60">
        <f>'[2]19г-янв-тру'!O17+'[2]фев-тру'!O17</f>
        <v>0</v>
      </c>
      <c r="P17" s="58">
        <f t="shared" si="6"/>
        <v>0</v>
      </c>
      <c r="Q17" s="60">
        <f>'[2]19г-янв-тру'!Q17+'[2]фев-тру'!Q17</f>
        <v>0</v>
      </c>
      <c r="R17" s="220">
        <f t="shared" si="7"/>
        <v>0</v>
      </c>
      <c r="S17" s="60">
        <f>'[2]19г-янв-тру'!S17+'[2]фев-тру'!S17</f>
        <v>0</v>
      </c>
      <c r="T17" s="220">
        <f t="shared" si="8"/>
        <v>0</v>
      </c>
      <c r="U17" s="60">
        <f>C17-E17-I17-K17-M17-O17-Q17</f>
        <v>1</v>
      </c>
      <c r="V17" s="220">
        <f t="shared" si="10"/>
        <v>16.960956350076771</v>
      </c>
    </row>
    <row r="18" spans="1:22" ht="38.25" customHeight="1" thickBot="1">
      <c r="A18" s="26" t="s">
        <v>37</v>
      </c>
      <c r="B18" s="221">
        <v>116231</v>
      </c>
      <c r="C18" s="59">
        <f>C16+C17</f>
        <v>22</v>
      </c>
      <c r="D18" s="220">
        <f t="shared" si="0"/>
        <v>117.08752398241433</v>
      </c>
      <c r="E18" s="59">
        <f>E16+E17</f>
        <v>2</v>
      </c>
      <c r="F18" s="220">
        <f t="shared" si="1"/>
        <v>10.644320362037666</v>
      </c>
      <c r="G18" s="59">
        <f>G16+G17</f>
        <v>1</v>
      </c>
      <c r="H18" s="220">
        <f t="shared" si="2"/>
        <v>5.322160181018833</v>
      </c>
      <c r="I18" s="59">
        <f>I16+I17</f>
        <v>0</v>
      </c>
      <c r="J18" s="58">
        <f t="shared" si="3"/>
        <v>0</v>
      </c>
      <c r="K18" s="59">
        <f>K16+K17</f>
        <v>3</v>
      </c>
      <c r="L18" s="220">
        <f t="shared" si="4"/>
        <v>15.966480543056498</v>
      </c>
      <c r="M18" s="59">
        <f>M16+M17</f>
        <v>6</v>
      </c>
      <c r="N18" s="220">
        <f t="shared" si="5"/>
        <v>31.932961086112996</v>
      </c>
      <c r="O18" s="59">
        <f>O16+O17</f>
        <v>0</v>
      </c>
      <c r="P18" s="58">
        <f t="shared" si="6"/>
        <v>0</v>
      </c>
      <c r="Q18" s="59">
        <f>Q16+Q17</f>
        <v>4</v>
      </c>
      <c r="R18" s="220">
        <f t="shared" si="7"/>
        <v>21.288640724075332</v>
      </c>
      <c r="S18" s="59">
        <f>S16+S17</f>
        <v>3</v>
      </c>
      <c r="T18" s="220">
        <f t="shared" si="8"/>
        <v>15.966480543056498</v>
      </c>
      <c r="U18" s="59">
        <f>U16+U17</f>
        <v>7</v>
      </c>
      <c r="V18" s="220">
        <f t="shared" si="10"/>
        <v>37.255121267131834</v>
      </c>
    </row>
    <row r="19" spans="1:22" ht="38.25" customHeight="1" thickBot="1">
      <c r="A19" s="218" t="s">
        <v>36</v>
      </c>
      <c r="B19" s="218"/>
      <c r="C19" s="57">
        <v>1</v>
      </c>
      <c r="D19" s="56"/>
      <c r="E19" s="50">
        <f>E18/$C18</f>
        <v>9.0909090909090912E-2</v>
      </c>
      <c r="F19" s="55"/>
      <c r="G19" s="54">
        <f>G18/E18</f>
        <v>0.5</v>
      </c>
      <c r="H19" s="53" t="s">
        <v>35</v>
      </c>
      <c r="I19" s="52">
        <f>I18/$C18</f>
        <v>0</v>
      </c>
      <c r="J19" s="49"/>
      <c r="K19" s="50">
        <f>K18/$C18</f>
        <v>0.13636363636363635</v>
      </c>
      <c r="L19" s="49"/>
      <c r="M19" s="50">
        <f>M18/$C18</f>
        <v>0.27272727272727271</v>
      </c>
      <c r="N19" s="51"/>
      <c r="O19" s="50">
        <f>O18/$C18</f>
        <v>0</v>
      </c>
      <c r="P19" s="50"/>
      <c r="Q19" s="52">
        <f>Q18/$C18</f>
        <v>0.18181818181818182</v>
      </c>
      <c r="R19" s="51"/>
      <c r="S19" s="54">
        <f>S18/Q18</f>
        <v>0.75</v>
      </c>
      <c r="T19" s="53" t="s">
        <v>101</v>
      </c>
      <c r="U19" s="50">
        <f>U18/$C18</f>
        <v>0.31818181818181818</v>
      </c>
      <c r="V19" s="49"/>
    </row>
    <row r="20" spans="1:22" ht="21" customHeight="1">
      <c r="A20" s="216" t="s">
        <v>34</v>
      </c>
      <c r="B20" s="217"/>
      <c r="C20" s="41">
        <v>39</v>
      </c>
      <c r="D20" s="40">
        <v>206.40640640640638</v>
      </c>
      <c r="E20" s="41">
        <v>7</v>
      </c>
      <c r="F20" s="40">
        <v>37.047303713970379</v>
      </c>
      <c r="G20" s="41">
        <v>3</v>
      </c>
      <c r="H20" s="40">
        <v>15.877415877415878</v>
      </c>
      <c r="I20" s="41">
        <v>1</v>
      </c>
      <c r="J20" s="40">
        <v>5.2924719591386262</v>
      </c>
      <c r="K20" s="41">
        <v>3</v>
      </c>
      <c r="L20" s="40">
        <v>15.877415877415878</v>
      </c>
      <c r="M20" s="41">
        <v>17</v>
      </c>
      <c r="N20" s="40">
        <v>89.972023305356629</v>
      </c>
      <c r="O20" s="41">
        <v>1</v>
      </c>
      <c r="P20" s="40">
        <v>5.2924719591386262</v>
      </c>
      <c r="Q20" s="41">
        <v>4</v>
      </c>
      <c r="R20" s="40">
        <v>21.169887836554505</v>
      </c>
      <c r="S20" s="41">
        <v>2</v>
      </c>
      <c r="T20" s="40">
        <v>10.584943918277252</v>
      </c>
      <c r="U20" s="41">
        <v>6</v>
      </c>
      <c r="V20" s="40">
        <v>31.754831754831756</v>
      </c>
    </row>
    <row r="21" spans="1:22" ht="33" customHeight="1">
      <c r="A21" s="219" t="s">
        <v>33</v>
      </c>
      <c r="B21" s="219"/>
      <c r="C21" s="47">
        <f>C18-C20</f>
        <v>-17</v>
      </c>
      <c r="D21" s="48">
        <f>D18/D20-100%</f>
        <v>-0.43273309186017495</v>
      </c>
      <c r="E21" s="47">
        <f>E18-E20</f>
        <v>-5</v>
      </c>
      <c r="F21" s="48">
        <f>F18/F20-100%</f>
        <v>-0.71268299457853024</v>
      </c>
      <c r="G21" s="47">
        <f>G18-G20</f>
        <v>-2</v>
      </c>
      <c r="H21" s="48">
        <f>H18/H20-100%</f>
        <v>-0.66479682700828524</v>
      </c>
      <c r="I21" s="47">
        <f>I18-I20</f>
        <v>-1</v>
      </c>
      <c r="J21" s="48">
        <f>J18/J20-100%</f>
        <v>-1</v>
      </c>
      <c r="K21" s="47">
        <f>K18-K20</f>
        <v>0</v>
      </c>
      <c r="L21" s="48">
        <f>L18/L20-100%</f>
        <v>5.6095189751441676E-3</v>
      </c>
      <c r="M21" s="47">
        <f>M18-M20</f>
        <v>-11</v>
      </c>
      <c r="N21" s="48">
        <f>N18/N20-100%</f>
        <v>-0.6450789933028902</v>
      </c>
      <c r="O21" s="47">
        <f>O18-O20</f>
        <v>-1</v>
      </c>
      <c r="P21" s="48">
        <f>P18/P20-100%</f>
        <v>-1</v>
      </c>
      <c r="Q21" s="47">
        <f>Q18-Q20</f>
        <v>0</v>
      </c>
      <c r="R21" s="48">
        <f>R18/R20-100%</f>
        <v>5.6095189751441676E-3</v>
      </c>
      <c r="S21" s="47">
        <f>S18-S20</f>
        <v>1</v>
      </c>
      <c r="T21" s="45">
        <f>T18/T20-100%</f>
        <v>0.50841427846271614</v>
      </c>
      <c r="U21" s="46">
        <f>U18-U20</f>
        <v>1</v>
      </c>
      <c r="V21" s="45">
        <f>V18/V20-100%</f>
        <v>0.17321110547100171</v>
      </c>
    </row>
    <row r="22" spans="1:22" ht="23.25" customHeight="1">
      <c r="A22" s="214" t="s">
        <v>32</v>
      </c>
      <c r="B22" s="215"/>
      <c r="C22" s="43">
        <v>38</v>
      </c>
      <c r="D22" s="44">
        <v>200.1</v>
      </c>
      <c r="E22" s="43">
        <v>5</v>
      </c>
      <c r="F22" s="44">
        <v>26.3</v>
      </c>
      <c r="G22" s="43">
        <v>3</v>
      </c>
      <c r="H22" s="44">
        <v>15.8</v>
      </c>
      <c r="I22" s="43">
        <v>0</v>
      </c>
      <c r="J22" s="44">
        <v>0</v>
      </c>
      <c r="K22" s="43">
        <v>5</v>
      </c>
      <c r="L22" s="44">
        <v>26.3</v>
      </c>
      <c r="M22" s="43">
        <v>11</v>
      </c>
      <c r="N22" s="44">
        <v>57.9</v>
      </c>
      <c r="O22" s="43">
        <v>1</v>
      </c>
      <c r="P22" s="44">
        <v>5.3</v>
      </c>
      <c r="Q22" s="43">
        <v>8</v>
      </c>
      <c r="R22" s="44">
        <v>42.1</v>
      </c>
      <c r="S22" s="43">
        <v>5</v>
      </c>
      <c r="T22" s="42">
        <v>26.3</v>
      </c>
      <c r="U22" s="41">
        <v>8</v>
      </c>
      <c r="V22" s="40">
        <v>42.1</v>
      </c>
    </row>
    <row r="23" spans="1:22">
      <c r="A23" s="1"/>
      <c r="B23" s="1"/>
      <c r="C23" s="1"/>
      <c r="D23" s="1"/>
      <c r="E23" s="1"/>
      <c r="F23" s="1"/>
      <c r="G23" s="1"/>
      <c r="H23" s="1"/>
      <c r="I23" s="1"/>
      <c r="J23" s="1"/>
      <c r="K23" s="1"/>
      <c r="L23" s="1"/>
      <c r="M23" s="1"/>
      <c r="N23" s="1"/>
      <c r="O23" s="1"/>
      <c r="P23" s="1"/>
      <c r="Q23" s="1"/>
      <c r="R23" s="1"/>
      <c r="S23" s="1"/>
      <c r="T23" s="1"/>
      <c r="U23" s="1"/>
      <c r="V23" s="1"/>
    </row>
  </sheetData>
  <mergeCells count="36">
    <mergeCell ref="A22:B22"/>
    <mergeCell ref="A20:B20"/>
    <mergeCell ref="R4:R5"/>
    <mergeCell ref="S4:T4"/>
    <mergeCell ref="U4:U5"/>
    <mergeCell ref="A19:B19"/>
    <mergeCell ref="F4:F5"/>
    <mergeCell ref="G4:G5"/>
    <mergeCell ref="H4:H5"/>
    <mergeCell ref="A21:B21"/>
    <mergeCell ref="P4:P5"/>
    <mergeCell ref="J4:J5"/>
    <mergeCell ref="K4:K5"/>
    <mergeCell ref="L4:L5"/>
    <mergeCell ref="M4:M5"/>
    <mergeCell ref="N4:N5"/>
    <mergeCell ref="A1:V1"/>
    <mergeCell ref="A3:A5"/>
    <mergeCell ref="B3:B5"/>
    <mergeCell ref="C3:D3"/>
    <mergeCell ref="E3:F3"/>
    <mergeCell ref="G3:H3"/>
    <mergeCell ref="I3:J3"/>
    <mergeCell ref="K3:L3"/>
    <mergeCell ref="M3:N3"/>
    <mergeCell ref="V4:V5"/>
    <mergeCell ref="O4:O5"/>
    <mergeCell ref="I4:I5"/>
    <mergeCell ref="A2:D2"/>
    <mergeCell ref="O3:P3"/>
    <mergeCell ref="Q3:T3"/>
    <mergeCell ref="U3:V3"/>
    <mergeCell ref="C4:C5"/>
    <mergeCell ref="D4:D5"/>
    <mergeCell ref="E4:E5"/>
    <mergeCell ref="Q4:Q5"/>
  </mergeCells>
  <dataValidations count="1">
    <dataValidation allowBlank="1" showErrorMessage="1" sqref="B17"/>
  </dataValidation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Демография-2 мес-2019</vt:lpstr>
      <vt:lpstr>по класс бол</vt:lpstr>
      <vt:lpstr>по класс бол-2</vt:lpstr>
      <vt:lpstr>по класс бол-труд</vt:lpstr>
      <vt:lpstr>по класс бол-тру- 2</vt:lpstr>
      <vt:lpstr>травмы-всего</vt:lpstr>
      <vt:lpstr>травмы-трудосп</vt:lpstr>
      <vt:lpstr>'Демография-2 мес-2019'!Область_печати</vt:lpstr>
      <vt:lpstr>'по класс бол'!Область_печати</vt:lpstr>
      <vt:lpstr>'по класс бол-2'!Область_печати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Kindikova</dc:creator>
  <cp:lastModifiedBy>Kindikova</cp:lastModifiedBy>
  <cp:lastPrinted>2019-03-22T02:38:03Z</cp:lastPrinted>
  <dcterms:created xsi:type="dcterms:W3CDTF">2019-03-21T09:30:14Z</dcterms:created>
  <dcterms:modified xsi:type="dcterms:W3CDTF">2019-03-22T02:43:17Z</dcterms:modified>
</cp:coreProperties>
</file>