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 activeTab="4"/>
  </bookViews>
  <sheets>
    <sheet name="Демография--янв" sheetId="1" r:id="rId1"/>
    <sheet name="по класс бол" sheetId="2" r:id="rId2"/>
    <sheet name="по класс бол-2" sheetId="3" r:id="rId3"/>
    <sheet name="трудосп возр" sheetId="4" r:id="rId4"/>
    <sheet name="от внеш прич" sheetId="6" r:id="rId5"/>
    <sheet name="от внеш прич-трудосп " sheetId="5" r:id="rId6"/>
  </sheets>
  <externalReferences>
    <externalReference r:id="rId7"/>
  </externalReferences>
  <definedNames>
    <definedName name="Excel_BuiltIn_Print_Area" localSheetId="0">'Демография--янв'!$A$1:$Y$29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'Демография--янв'!$A$1:$AA$30</definedName>
  </definedNames>
  <calcPr calcId="145621"/>
</workbook>
</file>

<file path=xl/calcChain.xml><?xml version="1.0" encoding="utf-8"?>
<calcChain xmlns="http://schemas.openxmlformats.org/spreadsheetml/2006/main">
  <c r="V15" i="2" l="1"/>
  <c r="V17" i="2" s="1"/>
  <c r="K18" i="6"/>
  <c r="S17" i="6"/>
  <c r="T17" i="6" s="1"/>
  <c r="T20" i="6" s="1"/>
  <c r="Q17" i="6"/>
  <c r="S18" i="6" s="1"/>
  <c r="O17" i="6"/>
  <c r="O18" i="6" s="1"/>
  <c r="M17" i="6"/>
  <c r="N17" i="6" s="1"/>
  <c r="N20" i="6" s="1"/>
  <c r="K17" i="6"/>
  <c r="L17" i="6" s="1"/>
  <c r="L20" i="6" s="1"/>
  <c r="I17" i="6"/>
  <c r="I20" i="6" s="1"/>
  <c r="G17" i="6"/>
  <c r="G20" i="6" s="1"/>
  <c r="E17" i="6"/>
  <c r="E20" i="6" s="1"/>
  <c r="C17" i="6"/>
  <c r="C20" i="6" s="1"/>
  <c r="U16" i="6"/>
  <c r="V16" i="6" s="1"/>
  <c r="T16" i="6"/>
  <c r="R16" i="6"/>
  <c r="P16" i="6"/>
  <c r="N16" i="6"/>
  <c r="L16" i="6"/>
  <c r="J16" i="6"/>
  <c r="H16" i="6"/>
  <c r="F16" i="6"/>
  <c r="D16" i="6"/>
  <c r="T15" i="6"/>
  <c r="S15" i="6"/>
  <c r="Q15" i="6"/>
  <c r="R15" i="6" s="1"/>
  <c r="P15" i="6"/>
  <c r="O15" i="6"/>
  <c r="M15" i="6"/>
  <c r="N15" i="6" s="1"/>
  <c r="L15" i="6"/>
  <c r="K15" i="6"/>
  <c r="I15" i="6"/>
  <c r="J15" i="6" s="1"/>
  <c r="H15" i="6"/>
  <c r="G15" i="6"/>
  <c r="E15" i="6"/>
  <c r="F15" i="6" s="1"/>
  <c r="D15" i="6"/>
  <c r="C15" i="6"/>
  <c r="U14" i="6"/>
  <c r="V14" i="6" s="1"/>
  <c r="T14" i="6"/>
  <c r="R14" i="6"/>
  <c r="P14" i="6"/>
  <c r="N14" i="6"/>
  <c r="L14" i="6"/>
  <c r="J14" i="6"/>
  <c r="H14" i="6"/>
  <c r="F14" i="6"/>
  <c r="D14" i="6"/>
  <c r="U13" i="6"/>
  <c r="V13" i="6" s="1"/>
  <c r="T13" i="6"/>
  <c r="R13" i="6"/>
  <c r="P13" i="6"/>
  <c r="N13" i="6"/>
  <c r="L13" i="6"/>
  <c r="J13" i="6"/>
  <c r="H13" i="6"/>
  <c r="F13" i="6"/>
  <c r="D13" i="6"/>
  <c r="V12" i="6"/>
  <c r="U12" i="6"/>
  <c r="T12" i="6"/>
  <c r="R12" i="6"/>
  <c r="P12" i="6"/>
  <c r="N12" i="6"/>
  <c r="L12" i="6"/>
  <c r="J12" i="6"/>
  <c r="H12" i="6"/>
  <c r="F12" i="6"/>
  <c r="D12" i="6"/>
  <c r="U11" i="6"/>
  <c r="V11" i="6" s="1"/>
  <c r="T11" i="6"/>
  <c r="R11" i="6"/>
  <c r="P11" i="6"/>
  <c r="N11" i="6"/>
  <c r="L11" i="6"/>
  <c r="J11" i="6"/>
  <c r="H11" i="6"/>
  <c r="F11" i="6"/>
  <c r="D11" i="6"/>
  <c r="U10" i="6"/>
  <c r="V10" i="6" s="1"/>
  <c r="T10" i="6"/>
  <c r="R10" i="6"/>
  <c r="P10" i="6"/>
  <c r="N10" i="6"/>
  <c r="L10" i="6"/>
  <c r="J10" i="6"/>
  <c r="H10" i="6"/>
  <c r="F10" i="6"/>
  <c r="D10" i="6"/>
  <c r="U9" i="6"/>
  <c r="V9" i="6" s="1"/>
  <c r="T9" i="6"/>
  <c r="R9" i="6"/>
  <c r="P9" i="6"/>
  <c r="N9" i="6"/>
  <c r="L9" i="6"/>
  <c r="J9" i="6"/>
  <c r="H9" i="6"/>
  <c r="F9" i="6"/>
  <c r="D9" i="6"/>
  <c r="V8" i="6"/>
  <c r="U8" i="6"/>
  <c r="T8" i="6"/>
  <c r="R8" i="6"/>
  <c r="P8" i="6"/>
  <c r="N8" i="6"/>
  <c r="L8" i="6"/>
  <c r="J8" i="6"/>
  <c r="H8" i="6"/>
  <c r="F8" i="6"/>
  <c r="D8" i="6"/>
  <c r="U7" i="6"/>
  <c r="V7" i="6" s="1"/>
  <c r="T7" i="6"/>
  <c r="R7" i="6"/>
  <c r="P7" i="6"/>
  <c r="N7" i="6"/>
  <c r="L7" i="6"/>
  <c r="J7" i="6"/>
  <c r="H7" i="6"/>
  <c r="F7" i="6"/>
  <c r="D7" i="6"/>
  <c r="U6" i="6"/>
  <c r="V6" i="6" s="1"/>
  <c r="T6" i="6"/>
  <c r="R6" i="6"/>
  <c r="P6" i="6"/>
  <c r="N6" i="6"/>
  <c r="L6" i="6"/>
  <c r="J6" i="6"/>
  <c r="H6" i="6"/>
  <c r="F6" i="6"/>
  <c r="D6" i="6"/>
  <c r="U5" i="6"/>
  <c r="U15" i="6" s="1"/>
  <c r="T5" i="6"/>
  <c r="R5" i="6"/>
  <c r="P5" i="6"/>
  <c r="N5" i="6"/>
  <c r="L5" i="6"/>
  <c r="J5" i="6"/>
  <c r="H5" i="6"/>
  <c r="F5" i="6"/>
  <c r="D5" i="6"/>
  <c r="V16" i="5"/>
  <c r="T16" i="5"/>
  <c r="R16" i="5"/>
  <c r="P16" i="5"/>
  <c r="N16" i="5"/>
  <c r="L16" i="5"/>
  <c r="J16" i="5"/>
  <c r="H16" i="5"/>
  <c r="F16" i="5"/>
  <c r="D16" i="5"/>
  <c r="S15" i="5"/>
  <c r="S17" i="5" s="1"/>
  <c r="Q15" i="5"/>
  <c r="R15" i="5" s="1"/>
  <c r="O15" i="5"/>
  <c r="O17" i="5" s="1"/>
  <c r="M15" i="5"/>
  <c r="N15" i="5" s="1"/>
  <c r="K15" i="5"/>
  <c r="K17" i="5" s="1"/>
  <c r="I15" i="5"/>
  <c r="J15" i="5" s="1"/>
  <c r="G15" i="5"/>
  <c r="G17" i="5" s="1"/>
  <c r="E15" i="5"/>
  <c r="F15" i="5" s="1"/>
  <c r="C15" i="5"/>
  <c r="C17" i="5" s="1"/>
  <c r="U14" i="5"/>
  <c r="V14" i="5" s="1"/>
  <c r="T14" i="5"/>
  <c r="R14" i="5"/>
  <c r="P14" i="5"/>
  <c r="N14" i="5"/>
  <c r="L14" i="5"/>
  <c r="J14" i="5"/>
  <c r="H14" i="5"/>
  <c r="F14" i="5"/>
  <c r="D14" i="5"/>
  <c r="V13" i="5"/>
  <c r="U13" i="5"/>
  <c r="T13" i="5"/>
  <c r="R13" i="5"/>
  <c r="P13" i="5"/>
  <c r="N13" i="5"/>
  <c r="L13" i="5"/>
  <c r="J13" i="5"/>
  <c r="H13" i="5"/>
  <c r="F13" i="5"/>
  <c r="D13" i="5"/>
  <c r="U12" i="5"/>
  <c r="V12" i="5" s="1"/>
  <c r="T12" i="5"/>
  <c r="R12" i="5"/>
  <c r="P12" i="5"/>
  <c r="N12" i="5"/>
  <c r="L12" i="5"/>
  <c r="J12" i="5"/>
  <c r="H12" i="5"/>
  <c r="F12" i="5"/>
  <c r="D12" i="5"/>
  <c r="V11" i="5"/>
  <c r="U11" i="5"/>
  <c r="T11" i="5"/>
  <c r="R11" i="5"/>
  <c r="P11" i="5"/>
  <c r="N11" i="5"/>
  <c r="L11" i="5"/>
  <c r="J11" i="5"/>
  <c r="H11" i="5"/>
  <c r="F11" i="5"/>
  <c r="D11" i="5"/>
  <c r="U10" i="5"/>
  <c r="V10" i="5" s="1"/>
  <c r="T10" i="5"/>
  <c r="R10" i="5"/>
  <c r="P10" i="5"/>
  <c r="N10" i="5"/>
  <c r="L10" i="5"/>
  <c r="J10" i="5"/>
  <c r="H10" i="5"/>
  <c r="F10" i="5"/>
  <c r="D10" i="5"/>
  <c r="V9" i="5"/>
  <c r="U9" i="5"/>
  <c r="T9" i="5"/>
  <c r="R9" i="5"/>
  <c r="P9" i="5"/>
  <c r="N9" i="5"/>
  <c r="L9" i="5"/>
  <c r="J9" i="5"/>
  <c r="H9" i="5"/>
  <c r="F9" i="5"/>
  <c r="D9" i="5"/>
  <c r="U8" i="5"/>
  <c r="V8" i="5" s="1"/>
  <c r="T8" i="5"/>
  <c r="R8" i="5"/>
  <c r="P8" i="5"/>
  <c r="N8" i="5"/>
  <c r="L8" i="5"/>
  <c r="J8" i="5"/>
  <c r="H8" i="5"/>
  <c r="F8" i="5"/>
  <c r="D8" i="5"/>
  <c r="V7" i="5"/>
  <c r="U7" i="5"/>
  <c r="T7" i="5"/>
  <c r="R7" i="5"/>
  <c r="P7" i="5"/>
  <c r="N7" i="5"/>
  <c r="L7" i="5"/>
  <c r="J7" i="5"/>
  <c r="H7" i="5"/>
  <c r="F7" i="5"/>
  <c r="D7" i="5"/>
  <c r="U6" i="5"/>
  <c r="V6" i="5" s="1"/>
  <c r="T6" i="5"/>
  <c r="R6" i="5"/>
  <c r="P6" i="5"/>
  <c r="N6" i="5"/>
  <c r="L6" i="5"/>
  <c r="J6" i="5"/>
  <c r="H6" i="5"/>
  <c r="F6" i="5"/>
  <c r="D6" i="5"/>
  <c r="V5" i="5"/>
  <c r="U5" i="5"/>
  <c r="T5" i="5"/>
  <c r="R5" i="5"/>
  <c r="P5" i="5"/>
  <c r="N5" i="5"/>
  <c r="L5" i="5"/>
  <c r="J5" i="5"/>
  <c r="H5" i="5"/>
  <c r="F5" i="5"/>
  <c r="D5" i="5"/>
  <c r="V18" i="2" l="1"/>
  <c r="V19" i="2"/>
  <c r="U17" i="6"/>
  <c r="V15" i="6"/>
  <c r="I18" i="6"/>
  <c r="M20" i="6"/>
  <c r="E18" i="6"/>
  <c r="M18" i="6"/>
  <c r="K20" i="6"/>
  <c r="O20" i="6"/>
  <c r="S20" i="6"/>
  <c r="V5" i="6"/>
  <c r="D17" i="6"/>
  <c r="D20" i="6" s="1"/>
  <c r="H17" i="6"/>
  <c r="H20" i="6" s="1"/>
  <c r="P17" i="6"/>
  <c r="P20" i="6" s="1"/>
  <c r="G18" i="6"/>
  <c r="Q18" i="6"/>
  <c r="Q20" i="6"/>
  <c r="F17" i="6"/>
  <c r="F20" i="6" s="1"/>
  <c r="J17" i="6"/>
  <c r="R17" i="6"/>
  <c r="R20" i="6" s="1"/>
  <c r="G20" i="5"/>
  <c r="H17" i="5"/>
  <c r="H20" i="5" s="1"/>
  <c r="O18" i="5"/>
  <c r="P17" i="5"/>
  <c r="C20" i="5"/>
  <c r="D17" i="5"/>
  <c r="D20" i="5" s="1"/>
  <c r="L17" i="5"/>
  <c r="L20" i="5" s="1"/>
  <c r="K20" i="5"/>
  <c r="K18" i="5"/>
  <c r="T17" i="5"/>
  <c r="T20" i="5" s="1"/>
  <c r="S20" i="5"/>
  <c r="E17" i="5"/>
  <c r="I17" i="5"/>
  <c r="M17" i="5"/>
  <c r="Q17" i="5"/>
  <c r="D15" i="5"/>
  <c r="H15" i="5"/>
  <c r="L15" i="5"/>
  <c r="P15" i="5"/>
  <c r="T15" i="5"/>
  <c r="U15" i="5"/>
  <c r="V17" i="6" l="1"/>
  <c r="V20" i="6" s="1"/>
  <c r="U18" i="6"/>
  <c r="U20" i="6"/>
  <c r="E18" i="5"/>
  <c r="E20" i="5"/>
  <c r="F17" i="5"/>
  <c r="F20" i="5" s="1"/>
  <c r="G18" i="5"/>
  <c r="Q20" i="5"/>
  <c r="R17" i="5"/>
  <c r="R20" i="5" s="1"/>
  <c r="Q18" i="5"/>
  <c r="M18" i="5"/>
  <c r="N17" i="5"/>
  <c r="N20" i="5" s="1"/>
  <c r="M20" i="5"/>
  <c r="S18" i="5"/>
  <c r="V15" i="5"/>
  <c r="U17" i="5"/>
  <c r="I20" i="5"/>
  <c r="J17" i="5"/>
  <c r="I18" i="5"/>
  <c r="U20" i="5" l="1"/>
  <c r="U18" i="5"/>
  <c r="V17" i="5"/>
  <c r="V20" i="5" s="1"/>
  <c r="R17" i="4" l="1"/>
  <c r="R19" i="4" s="1"/>
  <c r="Q17" i="4"/>
  <c r="Q19" i="4" s="1"/>
  <c r="N17" i="4"/>
  <c r="N19" i="4" s="1"/>
  <c r="M17" i="4"/>
  <c r="M19" i="4" s="1"/>
  <c r="J17" i="4"/>
  <c r="J19" i="4" s="1"/>
  <c r="J21" i="4" s="1"/>
  <c r="I17" i="4"/>
  <c r="I19" i="4" s="1"/>
  <c r="F17" i="4"/>
  <c r="F19" i="4" s="1"/>
  <c r="F21" i="4" s="1"/>
  <c r="E17" i="4"/>
  <c r="E19" i="4" s="1"/>
  <c r="E21" i="4" s="1"/>
  <c r="D16" i="4"/>
  <c r="T15" i="4"/>
  <c r="T17" i="4" s="1"/>
  <c r="S15" i="4"/>
  <c r="S17" i="4" s="1"/>
  <c r="R15" i="4"/>
  <c r="Q15" i="4"/>
  <c r="P15" i="4"/>
  <c r="P17" i="4" s="1"/>
  <c r="O15" i="4"/>
  <c r="O17" i="4" s="1"/>
  <c r="N15" i="4"/>
  <c r="M15" i="4"/>
  <c r="L15" i="4"/>
  <c r="L17" i="4" s="1"/>
  <c r="K15" i="4"/>
  <c r="K17" i="4" s="1"/>
  <c r="J15" i="4"/>
  <c r="I15" i="4"/>
  <c r="H15" i="4"/>
  <c r="H17" i="4" s="1"/>
  <c r="G15" i="4"/>
  <c r="G17" i="4" s="1"/>
  <c r="F15" i="4"/>
  <c r="E15" i="4"/>
  <c r="D14" i="4"/>
  <c r="D13" i="4"/>
  <c r="D12" i="4"/>
  <c r="D11" i="4"/>
  <c r="D10" i="4"/>
  <c r="D9" i="4"/>
  <c r="D8" i="4"/>
  <c r="D7" i="4"/>
  <c r="D6" i="4"/>
  <c r="D15" i="4" s="1"/>
  <c r="D17" i="4" s="1"/>
  <c r="D19" i="4" s="1"/>
  <c r="D21" i="4" s="1"/>
  <c r="D5" i="4"/>
  <c r="H18" i="4" l="1"/>
  <c r="H19" i="4"/>
  <c r="L18" i="4"/>
  <c r="L19" i="4"/>
  <c r="L21" i="4" s="1"/>
  <c r="P18" i="4"/>
  <c r="P19" i="4"/>
  <c r="T18" i="4"/>
  <c r="T19" i="4"/>
  <c r="T21" i="4" s="1"/>
  <c r="G19" i="4"/>
  <c r="G18" i="4"/>
  <c r="K19" i="4"/>
  <c r="K21" i="4" s="1"/>
  <c r="K18" i="4"/>
  <c r="O19" i="4"/>
  <c r="O18" i="4"/>
  <c r="S19" i="4"/>
  <c r="S21" i="4" s="1"/>
  <c r="S18" i="4"/>
  <c r="E18" i="4"/>
  <c r="I18" i="4"/>
  <c r="M18" i="4"/>
  <c r="Q18" i="4"/>
  <c r="F18" i="4"/>
  <c r="J18" i="4"/>
  <c r="N18" i="4"/>
  <c r="R18" i="4"/>
  <c r="V17" i="3" l="1"/>
  <c r="U17" i="3"/>
  <c r="U20" i="3" s="1"/>
  <c r="T17" i="3"/>
  <c r="T20" i="3" s="1"/>
  <c r="S17" i="3"/>
  <c r="R17" i="3"/>
  <c r="Q17" i="3"/>
  <c r="P17" i="3"/>
  <c r="P20" i="3" s="1"/>
  <c r="O17" i="3"/>
  <c r="N17" i="3"/>
  <c r="M17" i="3"/>
  <c r="M20" i="3" s="1"/>
  <c r="L17" i="3"/>
  <c r="K17" i="3"/>
  <c r="K20" i="3" s="1"/>
  <c r="J17" i="3"/>
  <c r="J20" i="3" s="1"/>
  <c r="I17" i="3"/>
  <c r="H17" i="3"/>
  <c r="G17" i="3"/>
  <c r="F17" i="3"/>
  <c r="F20" i="3" s="1"/>
  <c r="E17" i="3"/>
  <c r="E20" i="3" s="1"/>
  <c r="D17" i="3"/>
  <c r="D20" i="3" s="1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J21" i="2"/>
  <c r="U19" i="2"/>
  <c r="U21" i="2" s="1"/>
  <c r="R19" i="2"/>
  <c r="Q19" i="2"/>
  <c r="N19" i="2"/>
  <c r="M19" i="2"/>
  <c r="M21" i="2" s="1"/>
  <c r="J19" i="2"/>
  <c r="I19" i="2"/>
  <c r="F19" i="2"/>
  <c r="F21" i="2" s="1"/>
  <c r="E19" i="2"/>
  <c r="E21" i="2" s="1"/>
  <c r="U17" i="2"/>
  <c r="T17" i="2"/>
  <c r="T19" i="2" s="1"/>
  <c r="T21" i="2" s="1"/>
  <c r="R17" i="2"/>
  <c r="Q17" i="2"/>
  <c r="P17" i="2"/>
  <c r="P19" i="2" s="1"/>
  <c r="P21" i="2" s="1"/>
  <c r="N17" i="2"/>
  <c r="M17" i="2"/>
  <c r="L17" i="2"/>
  <c r="L19" i="2" s="1"/>
  <c r="J17" i="2"/>
  <c r="I17" i="2"/>
  <c r="H17" i="2"/>
  <c r="H19" i="2" s="1"/>
  <c r="F17" i="2"/>
  <c r="E17" i="2"/>
  <c r="D16" i="2"/>
  <c r="U15" i="2"/>
  <c r="T15" i="2"/>
  <c r="S15" i="2"/>
  <c r="S17" i="2" s="1"/>
  <c r="R15" i="2"/>
  <c r="Q15" i="2"/>
  <c r="P15" i="2"/>
  <c r="O15" i="2"/>
  <c r="O17" i="2" s="1"/>
  <c r="N15" i="2"/>
  <c r="M15" i="2"/>
  <c r="L15" i="2"/>
  <c r="K15" i="2"/>
  <c r="K17" i="2" s="1"/>
  <c r="J15" i="2"/>
  <c r="I15" i="2"/>
  <c r="H15" i="2"/>
  <c r="G15" i="2"/>
  <c r="G17" i="2" s="1"/>
  <c r="F15" i="2"/>
  <c r="E15" i="2"/>
  <c r="D14" i="2"/>
  <c r="D13" i="2"/>
  <c r="D12" i="2"/>
  <c r="D11" i="2"/>
  <c r="D10" i="2"/>
  <c r="D9" i="2"/>
  <c r="D8" i="2"/>
  <c r="D7" i="2"/>
  <c r="D6" i="2"/>
  <c r="D15" i="2" s="1"/>
  <c r="D17" i="2" s="1"/>
  <c r="D19" i="2" s="1"/>
  <c r="D21" i="2" s="1"/>
  <c r="D5" i="2"/>
  <c r="H18" i="3" l="1"/>
  <c r="L18" i="3"/>
  <c r="E18" i="3"/>
  <c r="I18" i="3"/>
  <c r="M18" i="3"/>
  <c r="Q18" i="3"/>
  <c r="P18" i="3"/>
  <c r="T18" i="3"/>
  <c r="U18" i="3"/>
  <c r="F18" i="3"/>
  <c r="J18" i="3"/>
  <c r="N18" i="3"/>
  <c r="R18" i="3"/>
  <c r="V18" i="3"/>
  <c r="G18" i="3"/>
  <c r="K18" i="3"/>
  <c r="O18" i="3"/>
  <c r="S18" i="3"/>
  <c r="F18" i="2"/>
  <c r="Q18" i="2"/>
  <c r="M18" i="2"/>
  <c r="R18" i="2"/>
  <c r="I18" i="2"/>
  <c r="N18" i="2"/>
  <c r="G19" i="2"/>
  <c r="G18" i="2"/>
  <c r="K19" i="2"/>
  <c r="K21" i="2" s="1"/>
  <c r="K18" i="2"/>
  <c r="O19" i="2"/>
  <c r="O18" i="2"/>
  <c r="S19" i="2"/>
  <c r="S18" i="2"/>
  <c r="E18" i="2"/>
  <c r="J18" i="2"/>
  <c r="U18" i="2"/>
  <c r="H18" i="2"/>
  <c r="L18" i="2"/>
  <c r="P18" i="2"/>
  <c r="T18" i="2"/>
  <c r="W26" i="1" l="1"/>
  <c r="Y26" i="1"/>
  <c r="Z26" i="1" l="1"/>
  <c r="V26" i="1"/>
  <c r="X26" i="1"/>
</calcChain>
</file>

<file path=xl/sharedStrings.xml><?xml version="1.0" encoding="utf-8"?>
<sst xmlns="http://schemas.openxmlformats.org/spreadsheetml/2006/main" count="363" uniqueCount="188">
  <si>
    <t>Демографические показатели. Естественное  движение населения *</t>
  </si>
  <si>
    <t xml:space="preserve">     Республики Алтай    за  январь   2019 года.</t>
  </si>
  <si>
    <t>№ п/п</t>
  </si>
  <si>
    <t>Районы</t>
  </si>
  <si>
    <t>Населе- ние по естес-у при   росту  в   январе 2019г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</si>
  <si>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</si>
  <si>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</si>
  <si>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</si>
  <si>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</si>
  <si>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</si>
  <si>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Населе ние трудо  спосо  бного    возрас   та на   01.01.  2018г</t>
  </si>
  <si>
    <t>от 15-  17 лет</t>
  </si>
  <si>
    <t>От  0  - 17 лет</t>
  </si>
  <si>
    <t>от 0 до 18 лет</t>
  </si>
  <si>
    <t xml:space="preserve">1/2  естест вен ного при   роста (абс. ч.)       </t>
  </si>
  <si>
    <t>Всего</t>
  </si>
  <si>
    <t>До 1   года</t>
  </si>
  <si>
    <t>От 1г.    до 15 лет</t>
  </si>
  <si>
    <t>Перинатал.</t>
  </si>
  <si>
    <t>От 16 до 55/60 лет.</t>
  </si>
  <si>
    <t>С 55/60 и выше</t>
  </si>
  <si>
    <t>Муж- чин</t>
  </si>
  <si>
    <t>Жен- щин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</si>
  <si>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</si>
  <si>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</si>
  <si>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</si>
  <si>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</si>
  <si>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</si>
  <si>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</si>
  <si>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r>
      <t xml:space="preserve">Показатель   на  </t>
    </r>
    <r>
      <rPr>
        <b/>
        <u val="singleAccounting"/>
        <sz val="14"/>
        <rFont val="Arial"/>
        <family val="2"/>
        <charset val="204"/>
      </rPr>
      <t>10. 000</t>
    </r>
    <r>
      <rPr>
        <b/>
        <sz val="10"/>
        <rFont val="Arial"/>
        <family val="2"/>
        <charset val="204"/>
      </rPr>
      <t xml:space="preserve">  детского  населения  </t>
    </r>
  </si>
  <si>
    <t>Детское  нас-е     на 01.01.  2017</t>
  </si>
  <si>
    <t xml:space="preserve">0-6 дней </t>
  </si>
  <si>
    <t>мерт.  рожд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</si>
  <si>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</si>
  <si>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</si>
  <si>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</si>
  <si>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</si>
  <si>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</si>
  <si>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</si>
  <si>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</si>
  <si>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</si>
  <si>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</si>
  <si>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</si>
  <si>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</si>
  <si>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</si>
  <si>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РА за январь 2019г.</t>
  </si>
  <si>
    <t>РА за январь 2018г.</t>
  </si>
  <si>
    <t>2019г к 2018г (абс. ч+,-, показатели в %)</t>
  </si>
  <si>
    <t>увел в   3,8  раз</t>
  </si>
  <si>
    <t>за январь 2017г.</t>
  </si>
  <si>
    <t xml:space="preserve"> за январь 2016г.</t>
  </si>
  <si>
    <t>за январь 2015г.</t>
  </si>
  <si>
    <r>
      <rPr>
        <b/>
        <sz val="10"/>
        <rFont val="Arial"/>
        <family val="2"/>
        <charset val="204"/>
      </rPr>
      <t xml:space="preserve">Смертность   </t>
    </r>
    <r>
      <rPr>
        <b/>
        <u/>
        <sz val="10"/>
        <rFont val="Arial"/>
        <family val="2"/>
        <charset val="204"/>
      </rPr>
      <t xml:space="preserve">детская    на 10 000 детского населения                                                                                                                                            </t>
    </r>
    <r>
      <rPr>
        <u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</t>
    </r>
  </si>
  <si>
    <t>0 - 14л</t>
  </si>
  <si>
    <t>15-17л</t>
  </si>
  <si>
    <t>0-17л</t>
  </si>
  <si>
    <t>от 1 - 14л</t>
  </si>
  <si>
    <t>0-4г</t>
  </si>
  <si>
    <t xml:space="preserve">Смертность   детская    в январе 2019г  </t>
  </si>
  <si>
    <t>** материнская смертность на 100 тыс. родившихся живыми</t>
  </si>
  <si>
    <t>Население дет-е на нач-о 2018г</t>
  </si>
  <si>
    <t xml:space="preserve">Смертность   детская    в январе 2018г  </t>
  </si>
  <si>
    <t>Динамика     в     %  (2019 к 2018г)</t>
  </si>
  <si>
    <t>увел в 4 раза</t>
  </si>
  <si>
    <t>увел в 1,9 раз</t>
  </si>
  <si>
    <t>увел в 3 раза</t>
  </si>
  <si>
    <t>увел в 4,2 раза</t>
  </si>
  <si>
    <t xml:space="preserve">Смертность   детская    в январе 2017г  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</si>
  <si>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 январь  </t>
    </r>
    <r>
      <rPr>
        <b/>
        <sz val="18"/>
        <rFont val="Times New Roman Cyr"/>
        <family val="1"/>
        <charset val="204"/>
      </rPr>
      <t>2019г.</t>
    </r>
  </si>
  <si>
    <t xml:space="preserve">№ </t>
  </si>
  <si>
    <t>Территория</t>
  </si>
  <si>
    <r>
      <t xml:space="preserve">Населе  ние  по естественному прирос -ту  в </t>
    </r>
    <r>
      <rPr>
        <b/>
        <u/>
        <sz val="11"/>
        <rFont val="Times New Roman Cyr"/>
        <charset val="204"/>
      </rPr>
      <t xml:space="preserve"> январе </t>
    </r>
    <r>
      <rPr>
        <b/>
        <sz val="11"/>
        <rFont val="Times New Roman Cyr"/>
        <family val="1"/>
        <charset val="204"/>
      </rPr>
      <t>2019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</si>
  <si>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</si>
  <si>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</si>
  <si>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</si>
  <si>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</si>
  <si>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</si>
  <si>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</si>
  <si>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</si>
  <si>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</si>
  <si>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</si>
  <si>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</si>
  <si>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</si>
  <si>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</si>
  <si>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</si>
  <si>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</si>
  <si>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</si>
  <si>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</si>
  <si>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</si>
  <si>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</si>
  <si>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</si>
  <si>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</si>
  <si>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</si>
  <si>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</si>
  <si>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</si>
  <si>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</si>
  <si>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</si>
  <si>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</si>
  <si>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</si>
  <si>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</si>
  <si>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</si>
  <si>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</si>
  <si>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</si>
  <si>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</si>
  <si>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</si>
  <si>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</si>
  <si>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</si>
  <si>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*</t>
  </si>
  <si>
    <t>г. Горно-Алтайск</t>
  </si>
  <si>
    <t>РА-январь 2019г -абс.чис.</t>
  </si>
  <si>
    <t>Удельный вес от общей смертности</t>
  </si>
  <si>
    <r>
      <t xml:space="preserve">Пок-ли смерт.на 100 тыс.нас.РА в январе </t>
    </r>
    <r>
      <rPr>
        <b/>
        <u/>
        <sz val="16"/>
        <rFont val="Times New Roman Cyr"/>
        <charset val="204"/>
      </rPr>
      <t>2019</t>
    </r>
  </si>
  <si>
    <r>
      <t xml:space="preserve"> в январе </t>
    </r>
    <r>
      <rPr>
        <u/>
        <sz val="12"/>
        <rFont val="Times New Roman Cyr"/>
        <charset val="204"/>
      </rPr>
      <t>2018</t>
    </r>
  </si>
  <si>
    <t xml:space="preserve">  2019г.  к  2018г. в %</t>
  </si>
  <si>
    <t>умен в 2 раза</t>
  </si>
  <si>
    <t>увелич в 2,2 раза</t>
  </si>
  <si>
    <t>абс. чис.-январь 2018г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</si>
  <si>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 январь  </t>
    </r>
    <r>
      <rPr>
        <b/>
        <sz val="18"/>
        <rFont val="Times New Roman Cyr"/>
        <family val="1"/>
        <charset val="204"/>
      </rPr>
      <t>2019.</t>
    </r>
  </si>
  <si>
    <t>Туберкулез</t>
  </si>
  <si>
    <t>A15-А19.9</t>
  </si>
  <si>
    <t xml:space="preserve">  2019г.   к    2018г.          в %</t>
  </si>
  <si>
    <t>увел в  2,2 раза</t>
  </si>
  <si>
    <t>уменьш в  2 раза</t>
  </si>
  <si>
    <r>
      <t xml:space="preserve"> в январе </t>
    </r>
    <r>
      <rPr>
        <u/>
        <sz val="10"/>
        <rFont val="Times New Roman Cyr"/>
        <charset val="204"/>
      </rPr>
      <t>2016г</t>
    </r>
  </si>
  <si>
    <t>январь 2015г</t>
  </si>
  <si>
    <r>
      <t xml:space="preserve">Структура смертности </t>
    </r>
    <r>
      <rPr>
        <b/>
        <i/>
        <u/>
        <sz val="16"/>
        <rFont val="Times New Roman Cyr"/>
        <family val="1"/>
        <charset val="204"/>
      </rPr>
      <t xml:space="preserve">трудоспособного </t>
    </r>
    <r>
      <rPr>
        <b/>
        <sz val="16"/>
        <rFont val="Times New Roman Cyr"/>
        <family val="1"/>
        <charset val="204"/>
      </rPr>
      <t xml:space="preserve"> населения по классам болезни за  январь  2019 г.</t>
    </r>
  </si>
  <si>
    <t>(на 100 тыс. населения трудоспособного возраста)</t>
  </si>
  <si>
    <t>Население на 01.01.2018г</t>
  </si>
  <si>
    <t>**</t>
  </si>
  <si>
    <t>Республика</t>
  </si>
  <si>
    <t xml:space="preserve"> Январь  - 2019г  на 100 тыс.нас.</t>
  </si>
  <si>
    <t>январь  -2018г</t>
  </si>
  <si>
    <t>абс.чис. -январь 2018г</t>
  </si>
  <si>
    <t xml:space="preserve"> Январь  - 2017г  </t>
  </si>
  <si>
    <t xml:space="preserve"> Январь  - 2016г .  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</si>
  <si>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в  январе  2019 года                                  </t>
    </r>
  </si>
  <si>
    <t>Наименование территории</t>
  </si>
  <si>
    <t>Население на начало года 2018г</t>
  </si>
  <si>
    <t>Всего от травм и  отравлений</t>
  </si>
  <si>
    <t>Транспорт. несчастные случаи</t>
  </si>
  <si>
    <t>в т.ч. ДТП</t>
  </si>
  <si>
    <t>Случайное утопление</t>
  </si>
  <si>
    <t>Нападение (убийство)</t>
  </si>
  <si>
    <t>Самоубий  ство</t>
  </si>
  <si>
    <t>ПАДЕНИЕ</t>
  </si>
  <si>
    <t>Отравление</t>
  </si>
  <si>
    <t>Прочие</t>
  </si>
  <si>
    <t>на 100 тыс. нас.</t>
  </si>
  <si>
    <t>в т. ч. алког.</t>
  </si>
  <si>
    <t>всего</t>
  </si>
  <si>
    <t>на 100 тыс нас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</si>
  <si>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</si>
  <si>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</si>
  <si>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</si>
  <si>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</si>
  <si>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</si>
  <si>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</si>
  <si>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</si>
  <si>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</si>
  <si>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</si>
  <si>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</si>
  <si>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</si>
  <si>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</si>
  <si>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за январь  </t>
    </r>
    <r>
      <rPr>
        <b/>
        <u/>
        <sz val="12"/>
        <color rgb="FF000000"/>
        <rFont val="Arial Cyr"/>
        <charset val="204"/>
      </rPr>
      <t xml:space="preserve">2019г     </t>
    </r>
    <r>
      <rPr>
        <b/>
        <sz val="12"/>
        <color rgb="FF000000"/>
        <rFont val="Arial Cyr"/>
        <charset val="204"/>
      </rPr>
      <t xml:space="preserve">                                           </t>
    </r>
  </si>
  <si>
    <t>Удельный вес от  всех травм и отравлений</t>
  </si>
  <si>
    <t>от всех травм</t>
  </si>
  <si>
    <t>от всех отравлений</t>
  </si>
  <si>
    <t xml:space="preserve">за январь  2018г                                                </t>
  </si>
  <si>
    <t>2019г к 2018г. абс.чис.  +, -,   показ-и  в %</t>
  </si>
  <si>
    <t xml:space="preserve">за январь  2017г                                                </t>
  </si>
  <si>
    <t xml:space="preserve">за январь  2016г                                                </t>
  </si>
  <si>
    <t xml:space="preserve">за январь  2015г                                                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</si>
  <si>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за   январь   2019 года                                  </t>
    </r>
  </si>
  <si>
    <t>Нас-е по естественному приросту   в 2019г</t>
  </si>
  <si>
    <t>Всего травм отравлений</t>
  </si>
  <si>
    <t>Утопление</t>
  </si>
  <si>
    <t>на 100 тыс.</t>
  </si>
  <si>
    <r>
      <t xml:space="preserve">Всего в  январе  </t>
    </r>
    <r>
      <rPr>
        <b/>
        <u/>
        <sz val="12"/>
        <color rgb="FF000000"/>
        <rFont val="Arial Cyr"/>
        <charset val="204"/>
      </rPr>
      <t>2019г.</t>
    </r>
  </si>
  <si>
    <t>в  январе  2018г.</t>
  </si>
  <si>
    <r>
      <t xml:space="preserve">в  январе  </t>
    </r>
    <r>
      <rPr>
        <u/>
        <sz val="11"/>
        <color rgb="FF000000"/>
        <rFont val="Arial Cyr"/>
        <charset val="204"/>
      </rPr>
      <t>2017г.</t>
    </r>
  </si>
  <si>
    <r>
      <t xml:space="preserve"> в  январе  </t>
    </r>
    <r>
      <rPr>
        <u/>
        <sz val="11"/>
        <color rgb="FF000000"/>
        <rFont val="Arial Cyr"/>
        <charset val="204"/>
      </rPr>
      <t>2016г.</t>
    </r>
  </si>
  <si>
    <r>
      <t xml:space="preserve"> в январе </t>
    </r>
    <r>
      <rPr>
        <u/>
        <sz val="10"/>
        <rFont val="Times New Roman Cyr"/>
        <charset val="204"/>
      </rPr>
      <t>2017г</t>
    </r>
  </si>
  <si>
    <r>
      <t xml:space="preserve">Населе     ние  по естественному прирос     ту  за </t>
    </r>
    <r>
      <rPr>
        <b/>
        <u/>
        <sz val="10"/>
        <rFont val="Times New Roman Cyr"/>
        <charset val="204"/>
      </rPr>
      <t xml:space="preserve"> январь </t>
    </r>
    <r>
      <rPr>
        <b/>
        <sz val="10"/>
        <rFont val="Times New Roman Cyr"/>
        <family val="1"/>
        <charset val="204"/>
      </rPr>
      <t>2019</t>
    </r>
  </si>
  <si>
    <t xml:space="preserve"> в январе   2017г</t>
  </si>
  <si>
    <t>Пок-ли смерт.на 100 тыс.нас. РА в январе 2019</t>
  </si>
  <si>
    <t>умньш в 2 раза</t>
  </si>
  <si>
    <t>увел в  2 раза</t>
  </si>
  <si>
    <t>Динамика:      2019г к 2018г   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</si>
</sst>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0.0%"/>
    <numFmt numFmtId="167" formatCode="#.00"/>
    <numFmt numFmtId="168" formatCode="#.0"/>
  </numFmts>
  <fonts count="7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Arial"/>
      <family val="2"/>
      <charset val="204"/>
    </font>
    <font>
      <b/>
      <u/>
      <sz val="11"/>
      <name val="Times New Roman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 val="singleAccounting"/>
      <sz val="14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b/>
      <sz val="14"/>
      <name val="Times New Roman Cyr"/>
      <family val="1"/>
      <charset val="204"/>
    </font>
    <font>
      <sz val="9"/>
      <name val="Arial"/>
      <family val="2"/>
      <charset val="204"/>
    </font>
    <font>
      <sz val="12"/>
      <name val="Times New Roman Cyr"/>
      <family val="1"/>
      <charset val="204"/>
    </font>
    <font>
      <sz val="11"/>
      <color rgb="FF000000"/>
      <name val="Arial Cyr"/>
      <charset val="204"/>
    </font>
    <font>
      <u/>
      <sz val="12"/>
      <name val="Times New Roman Cyr"/>
      <family val="1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2"/>
      <name val="Arial Cyr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sz val="10"/>
      <color rgb="FF000000"/>
      <name val="Arial Cyr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Arial Cyr"/>
      <family val="2"/>
      <charset val="204"/>
    </font>
    <font>
      <b/>
      <u/>
      <sz val="12"/>
      <name val="Arial"/>
      <family val="2"/>
      <charset val="204"/>
    </font>
    <font>
      <b/>
      <sz val="12"/>
      <name val="Times New Roman Cyr"/>
      <charset val="204"/>
    </font>
    <font>
      <b/>
      <u/>
      <sz val="12"/>
      <name val="Times New Roman Cyr"/>
      <charset val="204"/>
    </font>
    <font>
      <b/>
      <u/>
      <sz val="16"/>
      <name val="Times New Roman Cyr"/>
      <charset val="204"/>
    </font>
    <font>
      <u/>
      <sz val="12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i/>
      <u/>
      <sz val="16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b/>
      <sz val="16"/>
      <color rgb="FF000000"/>
      <name val="Arial Cyr1"/>
      <charset val="204"/>
    </font>
    <font>
      <b/>
      <u/>
      <sz val="16"/>
      <color rgb="FF800000"/>
      <name val="Arial Cyr"/>
      <charset val="204"/>
    </font>
    <font>
      <b/>
      <sz val="11"/>
      <color rgb="FF000000"/>
      <name val="Arial Cyr1"/>
      <charset val="204"/>
    </font>
    <font>
      <b/>
      <sz val="10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b/>
      <sz val="11"/>
      <color rgb="FF000000"/>
      <name val="Arial Cyr"/>
      <family val="2"/>
      <charset val="204"/>
    </font>
    <font>
      <sz val="11"/>
      <color rgb="FF000000"/>
      <name val="Arial Cyr1"/>
      <charset val="204"/>
    </font>
    <font>
      <b/>
      <sz val="12"/>
      <color rgb="FF000000"/>
      <name val="Arial Cyr"/>
      <charset val="204"/>
    </font>
    <font>
      <b/>
      <sz val="12"/>
      <color rgb="FF000000"/>
      <name val="Times New Roman Cyr"/>
      <family val="1"/>
      <charset val="204"/>
    </font>
    <font>
      <sz val="10"/>
      <color rgb="FF000000"/>
      <name val="Arial Cyr"/>
      <family val="2"/>
      <charset val="204"/>
    </font>
    <font>
      <b/>
      <u/>
      <sz val="12"/>
      <color rgb="FF000000"/>
      <name val="Arial Cyr"/>
      <charset val="204"/>
    </font>
    <font>
      <b/>
      <sz val="12"/>
      <color rgb="FF000000"/>
      <name val="Times New Roman Cyr"/>
      <charset val="204"/>
    </font>
    <font>
      <b/>
      <sz val="11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b/>
      <i/>
      <u/>
      <sz val="16"/>
      <color rgb="FF000000"/>
      <name val="Arial Cyr"/>
      <charset val="204"/>
    </font>
    <font>
      <b/>
      <sz val="9"/>
      <color rgb="FF000000"/>
      <name val="Arial Cyr1"/>
      <charset val="204"/>
    </font>
    <font>
      <sz val="11"/>
      <name val="Arial Cyr1"/>
      <charset val="204"/>
    </font>
    <font>
      <b/>
      <u/>
      <sz val="11"/>
      <color rgb="FF000000"/>
      <name val="Arial Cyr"/>
      <charset val="204"/>
    </font>
    <font>
      <b/>
      <u/>
      <sz val="9"/>
      <color rgb="FF000000"/>
      <name val="Times New Roman Cyr"/>
      <charset val="204"/>
    </font>
    <font>
      <u/>
      <sz val="11"/>
      <color rgb="FF000000"/>
      <name val="Arial Cyr"/>
      <charset val="204"/>
    </font>
    <font>
      <sz val="9"/>
      <name val="Times New Roman Cyr"/>
      <family val="1"/>
      <charset val="204"/>
    </font>
    <font>
      <b/>
      <u/>
      <sz val="10"/>
      <name val="Times New Roman Cyr"/>
      <charset val="204"/>
    </font>
    <font>
      <sz val="11"/>
      <color rgb="FF000000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99"/>
      </patternFill>
    </fill>
    <fill>
      <patternFill patternType="solid">
        <fgColor rgb="FFC5D9F1"/>
        <bgColor rgb="FFC5D9F1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">
    <xf numFmtId="0" fontId="0" fillId="0" borderId="0"/>
    <xf numFmtId="164" fontId="9" fillId="0" borderId="0" applyFill="0" applyBorder="0" applyAlignment="0" applyProtection="0"/>
    <xf numFmtId="9" fontId="2" fillId="0" borderId="0" applyFill="0" applyBorder="0" applyAlignment="0" applyProtection="0"/>
    <xf numFmtId="0" fontId="15" fillId="0" borderId="0"/>
    <xf numFmtId="0" fontId="1" fillId="0" borderId="0"/>
    <xf numFmtId="0" fontId="30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5" fillId="0" borderId="0"/>
    <xf numFmtId="0" fontId="32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4" fillId="0" borderId="0" applyNumberFormat="0" applyBorder="0" applyProtection="0"/>
    <xf numFmtId="0" fontId="15" fillId="0" borderId="0"/>
    <xf numFmtId="9" fontId="2" fillId="0" borderId="0" applyFill="0" applyBorder="0" applyAlignment="0" applyProtection="0"/>
    <xf numFmtId="165" fontId="14" fillId="0" borderId="0" applyFill="0" applyBorder="0" applyAlignment="0" applyProtection="0"/>
    <xf numFmtId="164" fontId="32" fillId="0" borderId="0" applyFont="0" applyFill="0" applyBorder="0" applyAlignment="0" applyProtection="0"/>
    <xf numFmtId="164" fontId="2" fillId="0" borderId="0" applyFill="0" applyBorder="0" applyAlignment="0" applyProtection="0"/>
    <xf numFmtId="9" fontId="19" fillId="0" borderId="0" applyFont="0" applyBorder="0" applyProtection="0"/>
  </cellStyleXfs>
  <cellXfs count="389">
    <xf numFmtId="0" fontId="0" fillId="0" borderId="0" xfId="0"/>
    <xf numFmtId="0" fontId="7" fillId="0" borderId="3" xfId="0" applyFont="1" applyBorder="1" applyAlignment="1">
      <alignment vertical="center"/>
    </xf>
    <xf numFmtId="0" fontId="4" fillId="2" borderId="1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4" fillId="2" borderId="9" xfId="0" applyNumberFormat="1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4" fillId="2" borderId="4" xfId="0" applyNumberFormat="1" applyFont="1" applyFill="1" applyBorder="1" applyAlignment="1" applyProtection="1">
      <alignment horizontal="center" vertical="center"/>
    </xf>
    <xf numFmtId="165" fontId="4" fillId="2" borderId="10" xfId="0" applyNumberFormat="1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6" borderId="4" xfId="0" applyNumberForma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7" borderId="4" xfId="0" applyFont="1" applyFill="1" applyBorder="1" applyAlignment="1" applyProtection="1">
      <alignment horizontal="left" vertical="center"/>
    </xf>
    <xf numFmtId="0" fontId="16" fillId="7" borderId="1" xfId="0" applyFont="1" applyFill="1" applyBorder="1" applyAlignment="1" applyProtection="1">
      <alignment horizontal="center" vertical="center"/>
    </xf>
    <xf numFmtId="165" fontId="4" fillId="8" borderId="9" xfId="0" applyNumberFormat="1" applyFont="1" applyFill="1" applyBorder="1" applyAlignment="1" applyProtection="1">
      <alignment horizontal="center" vertical="center"/>
    </xf>
    <xf numFmtId="165" fontId="4" fillId="8" borderId="1" xfId="0" applyNumberFormat="1" applyFont="1" applyFill="1" applyBorder="1" applyAlignment="1" applyProtection="1">
      <alignment horizontal="center" vertical="center"/>
    </xf>
    <xf numFmtId="165" fontId="4" fillId="8" borderId="4" xfId="0" applyNumberFormat="1" applyFont="1" applyFill="1" applyBorder="1" applyAlignment="1" applyProtection="1">
      <alignment horizontal="center" vertical="center"/>
    </xf>
    <xf numFmtId="165" fontId="4" fillId="7" borderId="1" xfId="0" applyNumberFormat="1" applyFont="1" applyFill="1" applyBorder="1" applyAlignment="1" applyProtection="1">
      <alignment horizontal="center" vertical="center"/>
    </xf>
    <xf numFmtId="165" fontId="4" fillId="8" borderId="10" xfId="0" applyNumberFormat="1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165" fontId="10" fillId="9" borderId="11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" fontId="12" fillId="7" borderId="3" xfId="0" applyNumberFormat="1" applyFont="1" applyFill="1" applyBorder="1" applyAlignment="1">
      <alignment horizontal="center" vertical="center"/>
    </xf>
    <xf numFmtId="165" fontId="4" fillId="7" borderId="9" xfId="0" applyNumberFormat="1" applyFont="1" applyFill="1" applyBorder="1" applyAlignment="1" applyProtection="1">
      <alignment horizontal="center" vertical="center"/>
    </xf>
    <xf numFmtId="165" fontId="4" fillId="7" borderId="4" xfId="0" applyNumberFormat="1" applyFont="1" applyFill="1" applyBorder="1" applyAlignment="1" applyProtection="1">
      <alignment horizontal="center" vertical="center"/>
    </xf>
    <xf numFmtId="165" fontId="4" fillId="7" borderId="10" xfId="0" applyNumberFormat="1" applyFont="1" applyFill="1" applyBorder="1" applyAlignment="1" applyProtection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1" fontId="12" fillId="7" borderId="13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</xf>
    <xf numFmtId="165" fontId="4" fillId="0" borderId="10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0" fillId="0" borderId="0" xfId="0" applyFill="1"/>
    <xf numFmtId="1" fontId="13" fillId="2" borderId="1" xfId="0" applyNumberFormat="1" applyFont="1" applyFill="1" applyBorder="1" applyAlignment="1">
      <alignment horizontal="center" vertical="center"/>
    </xf>
    <xf numFmtId="10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19" fillId="0" borderId="5" xfId="0" applyNumberFormat="1" applyFont="1" applyFill="1" applyBorder="1" applyAlignment="1">
      <alignment horizontal="center" vertical="center"/>
    </xf>
    <xf numFmtId="1" fontId="19" fillId="0" borderId="3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 applyProtection="1">
      <alignment horizontal="center" vertical="center"/>
    </xf>
    <xf numFmtId="165" fontId="18" fillId="0" borderId="1" xfId="0" applyNumberFormat="1" applyFont="1" applyFill="1" applyBorder="1" applyAlignment="1" applyProtection="1">
      <alignment horizontal="center" vertical="center"/>
    </xf>
    <xf numFmtId="165" fontId="20" fillId="0" borderId="1" xfId="0" applyNumberFormat="1" applyFont="1" applyFill="1" applyBorder="1" applyAlignment="1" applyProtection="1">
      <alignment horizontal="center" vertical="center"/>
    </xf>
    <xf numFmtId="165" fontId="18" fillId="0" borderId="4" xfId="0" applyNumberFormat="1" applyFont="1" applyFill="1" applyBorder="1" applyAlignment="1" applyProtection="1">
      <alignment horizontal="center" vertical="center"/>
    </xf>
    <xf numFmtId="165" fontId="18" fillId="0" borderId="10" xfId="0" applyNumberFormat="1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5" fillId="0" borderId="19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165" fontId="22" fillId="0" borderId="9" xfId="0" applyNumberFormat="1" applyFont="1" applyFill="1" applyBorder="1" applyAlignment="1" applyProtection="1">
      <alignment horizontal="center" vertical="center"/>
    </xf>
    <xf numFmtId="165" fontId="22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165" fontId="25" fillId="2" borderId="0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11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5" fontId="28" fillId="11" borderId="3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5" fontId="19" fillId="0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13" fillId="2" borderId="28" xfId="0" applyFont="1" applyFill="1" applyBorder="1" applyAlignment="1" applyProtection="1">
      <alignment horizontal="center" vertical="center" textRotation="90" wrapText="1"/>
    </xf>
    <xf numFmtId="0" fontId="13" fillId="2" borderId="29" xfId="0" applyFont="1" applyFill="1" applyBorder="1" applyAlignment="1" applyProtection="1">
      <alignment horizontal="center" vertical="center" textRotation="90" wrapText="1"/>
    </xf>
    <xf numFmtId="0" fontId="13" fillId="3" borderId="30" xfId="0" applyFont="1" applyFill="1" applyBorder="1" applyAlignment="1" applyProtection="1">
      <alignment horizontal="center" vertical="center" textRotation="90" wrapText="1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35" xfId="0" applyFont="1" applyFill="1" applyBorder="1" applyAlignment="1" applyProtection="1">
      <alignment horizontal="center" vertical="center" wrapText="1"/>
    </xf>
    <xf numFmtId="0" fontId="13" fillId="3" borderId="35" xfId="0" applyFont="1" applyFill="1" applyBorder="1" applyAlignment="1" applyProtection="1">
      <alignment horizontal="center" vertical="center" wrapText="1"/>
    </xf>
    <xf numFmtId="0" fontId="13" fillId="3" borderId="36" xfId="0" applyFont="1" applyFill="1" applyBorder="1" applyAlignment="1" applyProtection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0" fontId="18" fillId="2" borderId="20" xfId="0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39" fillId="3" borderId="1" xfId="0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 applyProtection="1">
      <alignment horizontal="center" vertical="center"/>
    </xf>
    <xf numFmtId="0" fontId="4" fillId="21" borderId="9" xfId="0" applyFont="1" applyFill="1" applyBorder="1" applyAlignment="1" applyProtection="1">
      <alignment horizontal="center" vertical="center"/>
    </xf>
    <xf numFmtId="0" fontId="4" fillId="21" borderId="4" xfId="0" applyFont="1" applyFill="1" applyBorder="1" applyAlignment="1" applyProtection="1">
      <alignment horizontal="left" vertical="center"/>
    </xf>
    <xf numFmtId="1" fontId="12" fillId="22" borderId="3" xfId="0" applyNumberFormat="1" applyFont="1" applyFill="1" applyBorder="1" applyAlignment="1">
      <alignment horizontal="center" vertical="center"/>
    </xf>
    <xf numFmtId="0" fontId="38" fillId="22" borderId="1" xfId="0" applyFont="1" applyFill="1" applyBorder="1" applyAlignment="1">
      <alignment horizontal="center" vertical="center"/>
    </xf>
    <xf numFmtId="0" fontId="18" fillId="21" borderId="20" xfId="0" applyFont="1" applyFill="1" applyBorder="1" applyAlignment="1" applyProtection="1">
      <alignment horizontal="center" vertical="center"/>
    </xf>
    <xf numFmtId="0" fontId="18" fillId="21" borderId="1" xfId="0" applyFont="1" applyFill="1" applyBorder="1" applyAlignment="1" applyProtection="1">
      <alignment horizontal="center" vertical="center"/>
    </xf>
    <xf numFmtId="0" fontId="18" fillId="10" borderId="1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vertical="center"/>
    </xf>
    <xf numFmtId="1" fontId="12" fillId="9" borderId="3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1" fontId="12" fillId="2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66" fontId="4" fillId="2" borderId="18" xfId="0" applyNumberFormat="1" applyFont="1" applyFill="1" applyBorder="1" applyAlignment="1" applyProtection="1">
      <alignment horizontal="center" vertical="center"/>
    </xf>
    <xf numFmtId="168" fontId="4" fillId="4" borderId="3" xfId="0" applyNumberFormat="1" applyFont="1" applyFill="1" applyBorder="1" applyAlignment="1" applyProtection="1">
      <alignment horizontal="center" vertical="center"/>
    </xf>
    <xf numFmtId="167" fontId="43" fillId="0" borderId="3" xfId="0" applyNumberFormat="1" applyFont="1" applyFill="1" applyBorder="1" applyAlignment="1" applyProtection="1">
      <alignment horizontal="center" vertical="center"/>
    </xf>
    <xf numFmtId="168" fontId="43" fillId="0" borderId="3" xfId="0" applyNumberFormat="1" applyFont="1" applyFill="1" applyBorder="1" applyAlignment="1" applyProtection="1">
      <alignment horizontal="center" vertical="center"/>
    </xf>
    <xf numFmtId="10" fontId="13" fillId="0" borderId="3" xfId="2" applyNumberFormat="1" applyFont="1" applyFill="1" applyBorder="1" applyAlignment="1" applyProtection="1">
      <alignment horizontal="center" vertical="center"/>
    </xf>
    <xf numFmtId="10" fontId="13" fillId="0" borderId="3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168" fontId="18" fillId="0" borderId="3" xfId="0" applyNumberFormat="1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wrapText="1"/>
    </xf>
    <xf numFmtId="166" fontId="13" fillId="0" borderId="3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6" fillId="2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left" vertical="center"/>
    </xf>
    <xf numFmtId="0" fontId="4" fillId="4" borderId="43" xfId="0" applyFont="1" applyFill="1" applyBorder="1" applyAlignment="1" applyProtection="1">
      <alignment horizontal="center" vertical="center"/>
    </xf>
    <xf numFmtId="0" fontId="49" fillId="4" borderId="43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165" fontId="4" fillId="8" borderId="3" xfId="0" applyNumberFormat="1" applyFont="1" applyFill="1" applyBorder="1" applyAlignment="1" applyProtection="1">
      <alignment horizontal="center" vertical="center" wrapText="1"/>
    </xf>
    <xf numFmtId="165" fontId="18" fillId="0" borderId="3" xfId="0" applyNumberFormat="1" applyFont="1" applyFill="1" applyBorder="1" applyAlignment="1" applyProtection="1">
      <alignment horizontal="center" vertical="center" wrapText="1"/>
    </xf>
    <xf numFmtId="166" fontId="2" fillId="0" borderId="1" xfId="2" applyNumberFormat="1" applyFill="1" applyBorder="1" applyAlignment="1" applyProtection="1">
      <alignment horizontal="center" vertical="center"/>
    </xf>
    <xf numFmtId="0" fontId="18" fillId="0" borderId="43" xfId="0" applyFont="1" applyFill="1" applyBorder="1" applyAlignment="1" applyProtection="1">
      <alignment horizontal="center" vertical="center"/>
    </xf>
    <xf numFmtId="165" fontId="45" fillId="0" borderId="3" xfId="0" applyNumberFormat="1" applyFont="1" applyFill="1" applyBorder="1" applyAlignment="1" applyProtection="1">
      <alignment horizontal="center" vertical="center" wrapText="1"/>
    </xf>
    <xf numFmtId="0" fontId="56" fillId="0" borderId="56" xfId="34" applyFont="1" applyFill="1" applyBorder="1" applyAlignment="1">
      <alignment horizontal="center" vertical="center" wrapText="1"/>
    </xf>
    <xf numFmtId="0" fontId="57" fillId="0" borderId="55" xfId="34" applyFont="1" applyFill="1" applyBorder="1" applyAlignment="1">
      <alignment vertical="center"/>
    </xf>
    <xf numFmtId="0" fontId="58" fillId="0" borderId="55" xfId="0" applyFont="1" applyBorder="1" applyAlignment="1">
      <alignment horizontal="center" vertical="center"/>
    </xf>
    <xf numFmtId="0" fontId="59" fillId="24" borderId="56" xfId="34" applyFont="1" applyFill="1" applyBorder="1" applyAlignment="1">
      <alignment horizontal="center" vertical="center"/>
    </xf>
    <xf numFmtId="165" fontId="12" fillId="23" borderId="56" xfId="34" applyNumberFormat="1" applyFont="1" applyFill="1" applyBorder="1" applyAlignment="1">
      <alignment horizontal="center" vertical="center"/>
    </xf>
    <xf numFmtId="1" fontId="12" fillId="0" borderId="56" xfId="34" applyNumberFormat="1" applyFont="1" applyFill="1" applyBorder="1" applyAlignment="1">
      <alignment horizontal="center" vertical="center"/>
    </xf>
    <xf numFmtId="165" fontId="12" fillId="0" borderId="56" xfId="34" applyNumberFormat="1" applyFont="1" applyFill="1" applyBorder="1" applyAlignment="1">
      <alignment horizontal="center" vertical="center"/>
    </xf>
    <xf numFmtId="1" fontId="59" fillId="24" borderId="56" xfId="34" applyNumberFormat="1" applyFont="1" applyFill="1" applyBorder="1" applyAlignment="1">
      <alignment horizontal="center" vertical="center"/>
    </xf>
    <xf numFmtId="0" fontId="59" fillId="24" borderId="55" xfId="34" applyFont="1" applyFill="1" applyBorder="1" applyAlignment="1">
      <alignment horizontal="center" vertical="center"/>
    </xf>
    <xf numFmtId="1" fontId="12" fillId="0" borderId="57" xfId="34" applyNumberFormat="1" applyFont="1" applyFill="1" applyBorder="1" applyAlignment="1">
      <alignment horizontal="center" vertical="center"/>
    </xf>
    <xf numFmtId="0" fontId="60" fillId="23" borderId="55" xfId="34" applyFont="1" applyFill="1" applyBorder="1" applyAlignment="1">
      <alignment vertical="center"/>
    </xf>
    <xf numFmtId="0" fontId="61" fillId="25" borderId="55" xfId="0" applyFont="1" applyFill="1" applyBorder="1" applyAlignment="1" applyProtection="1">
      <alignment horizontal="center" vertical="center"/>
    </xf>
    <xf numFmtId="0" fontId="12" fillId="23" borderId="55" xfId="34" applyFont="1" applyFill="1" applyBorder="1" applyAlignment="1">
      <alignment horizontal="center" vertical="center"/>
    </xf>
    <xf numFmtId="0" fontId="12" fillId="23" borderId="58" xfId="34" applyFont="1" applyFill="1" applyBorder="1" applyAlignment="1">
      <alignment horizontal="center" vertical="center"/>
    </xf>
    <xf numFmtId="1" fontId="12" fillId="23" borderId="58" xfId="34" applyNumberFormat="1" applyFont="1" applyFill="1" applyBorder="1" applyAlignment="1">
      <alignment horizontal="center" vertical="center"/>
    </xf>
    <xf numFmtId="0" fontId="12" fillId="23" borderId="59" xfId="34" applyFont="1" applyFill="1" applyBorder="1" applyAlignment="1">
      <alignment horizontal="center" vertical="center"/>
    </xf>
    <xf numFmtId="0" fontId="57" fillId="0" borderId="60" xfId="34" applyFont="1" applyFill="1" applyBorder="1" applyAlignment="1">
      <alignment vertical="center"/>
    </xf>
    <xf numFmtId="0" fontId="58" fillId="24" borderId="57" xfId="35" applyFont="1" applyFill="1" applyBorder="1" applyAlignment="1">
      <alignment horizontal="center" vertical="center"/>
    </xf>
    <xf numFmtId="0" fontId="12" fillId="0" borderId="60" xfId="34" applyFont="1" applyFill="1" applyBorder="1" applyAlignment="1">
      <alignment horizontal="center" vertical="center"/>
    </xf>
    <xf numFmtId="0" fontId="12" fillId="0" borderId="61" xfId="34" applyFont="1" applyFill="1" applyBorder="1" applyAlignment="1">
      <alignment horizontal="center" vertical="center"/>
    </xf>
    <xf numFmtId="1" fontId="12" fillId="0" borderId="55" xfId="34" applyNumberFormat="1" applyFont="1" applyFill="1" applyBorder="1" applyAlignment="1">
      <alignment horizontal="center" vertical="center"/>
    </xf>
    <xf numFmtId="0" fontId="12" fillId="0" borderId="62" xfId="34" applyFont="1" applyFill="1" applyBorder="1" applyAlignment="1">
      <alignment horizontal="center" vertical="center"/>
    </xf>
    <xf numFmtId="0" fontId="60" fillId="23" borderId="55" xfId="34" applyFont="1" applyFill="1" applyBorder="1" applyAlignment="1">
      <alignment horizontal="center" vertical="center" wrapText="1"/>
    </xf>
    <xf numFmtId="0" fontId="61" fillId="23" borderId="3" xfId="0" applyFont="1" applyFill="1" applyBorder="1" applyAlignment="1" applyProtection="1">
      <alignment horizontal="center" vertical="center"/>
    </xf>
    <xf numFmtId="0" fontId="58" fillId="23" borderId="55" xfId="0" applyFont="1" applyFill="1" applyBorder="1" applyAlignment="1">
      <alignment horizontal="center" vertical="center"/>
    </xf>
    <xf numFmtId="0" fontId="58" fillId="23" borderId="60" xfId="0" applyFont="1" applyFill="1" applyBorder="1" applyAlignment="1">
      <alignment horizontal="center" vertical="center"/>
    </xf>
    <xf numFmtId="165" fontId="12" fillId="23" borderId="57" xfId="34" applyNumberFormat="1" applyFont="1" applyFill="1" applyBorder="1" applyAlignment="1">
      <alignment horizontal="center" vertical="center"/>
    </xf>
    <xf numFmtId="1" fontId="58" fillId="23" borderId="55" xfId="0" applyNumberFormat="1" applyFont="1" applyFill="1" applyBorder="1" applyAlignment="1">
      <alignment horizontal="center" vertical="center"/>
    </xf>
    <xf numFmtId="165" fontId="19" fillId="0" borderId="3" xfId="34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0" fontId="54" fillId="0" borderId="3" xfId="34" applyFont="1" applyFill="1" applyBorder="1" applyAlignment="1">
      <alignment horizontal="center" vertical="center" wrapText="1"/>
    </xf>
    <xf numFmtId="166" fontId="54" fillId="0" borderId="3" xfId="2" applyNumberFormat="1" applyFont="1" applyFill="1" applyBorder="1" applyAlignment="1">
      <alignment horizontal="center" vertical="center" wrapText="1"/>
    </xf>
    <xf numFmtId="0" fontId="62" fillId="0" borderId="3" xfId="0" applyFont="1" applyFill="1" applyBorder="1" applyAlignment="1">
      <alignment horizontal="center" vertical="center"/>
    </xf>
    <xf numFmtId="165" fontId="34" fillId="0" borderId="3" xfId="34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54" fillId="24" borderId="55" xfId="34" applyFont="1" applyFill="1" applyBorder="1" applyAlignment="1">
      <alignment horizontal="center" vertical="center"/>
    </xf>
    <xf numFmtId="0" fontId="55" fillId="0" borderId="55" xfId="34" applyFont="1" applyFill="1" applyBorder="1" applyAlignment="1">
      <alignment horizontal="center" vertical="center" wrapText="1"/>
    </xf>
    <xf numFmtId="1" fontId="59" fillId="24" borderId="55" xfId="34" applyNumberFormat="1" applyFont="1" applyFill="1" applyBorder="1" applyAlignment="1">
      <alignment horizontal="center" vertical="center"/>
    </xf>
    <xf numFmtId="0" fontId="69" fillId="24" borderId="55" xfId="34" applyFont="1" applyFill="1" applyBorder="1" applyAlignment="1">
      <alignment horizontal="center" vertical="center"/>
    </xf>
    <xf numFmtId="0" fontId="12" fillId="23" borderId="60" xfId="34" applyFont="1" applyFill="1" applyBorder="1" applyAlignment="1">
      <alignment horizontal="center" vertical="center"/>
    </xf>
    <xf numFmtId="0" fontId="60" fillId="26" borderId="55" xfId="34" applyFont="1" applyFill="1" applyBorder="1" applyAlignment="1">
      <alignment horizontal="center" vertical="center" wrapText="1"/>
    </xf>
    <xf numFmtId="1" fontId="12" fillId="26" borderId="60" xfId="34" applyNumberFormat="1" applyFont="1" applyFill="1" applyBorder="1" applyAlignment="1">
      <alignment horizontal="center" vertical="center"/>
    </xf>
    <xf numFmtId="1" fontId="70" fillId="26" borderId="60" xfId="34" applyNumberFormat="1" applyFont="1" applyFill="1" applyBorder="1" applyAlignment="1">
      <alignment horizontal="center" vertical="center"/>
    </xf>
    <xf numFmtId="9" fontId="65" fillId="0" borderId="55" xfId="0" applyNumberFormat="1" applyFont="1" applyFill="1" applyBorder="1" applyAlignment="1" applyProtection="1">
      <alignment horizontal="center" vertical="center"/>
    </xf>
    <xf numFmtId="166" fontId="66" fillId="24" borderId="55" xfId="0" applyNumberFormat="1" applyFont="1" applyFill="1" applyBorder="1" applyAlignment="1" applyProtection="1">
      <alignment horizontal="center" vertical="center"/>
    </xf>
    <xf numFmtId="166" fontId="66" fillId="24" borderId="55" xfId="40" applyNumberFormat="1" applyFont="1" applyFill="1" applyBorder="1" applyAlignment="1">
      <alignment horizontal="center" vertical="center"/>
    </xf>
    <xf numFmtId="166" fontId="66" fillId="24" borderId="58" xfId="0" applyNumberFormat="1" applyFont="1" applyFill="1" applyBorder="1" applyAlignment="1" applyProtection="1">
      <alignment horizontal="center" vertical="center"/>
    </xf>
    <xf numFmtId="166" fontId="66" fillId="24" borderId="66" xfId="40" applyNumberFormat="1" applyFont="1" applyFill="1" applyBorder="1" applyAlignment="1">
      <alignment horizontal="center" vertical="center"/>
    </xf>
    <xf numFmtId="166" fontId="56" fillId="0" borderId="67" xfId="34" applyNumberFormat="1" applyFont="1" applyFill="1" applyBorder="1" applyAlignment="1">
      <alignment horizontal="center" vertical="center" wrapText="1"/>
    </xf>
    <xf numFmtId="166" fontId="66" fillId="24" borderId="59" xfId="40" applyNumberFormat="1" applyFont="1" applyFill="1" applyBorder="1" applyAlignment="1">
      <alignment horizontal="center" vertical="center"/>
    </xf>
    <xf numFmtId="166" fontId="56" fillId="0" borderId="55" xfId="34" applyNumberFormat="1" applyFont="1" applyFill="1" applyBorder="1" applyAlignment="1">
      <alignment horizontal="center" vertical="center"/>
    </xf>
    <xf numFmtId="166" fontId="71" fillId="24" borderId="55" xfId="40" applyNumberFormat="1" applyFont="1" applyFill="1" applyBorder="1" applyAlignment="1">
      <alignment horizontal="center" vertical="center"/>
    </xf>
    <xf numFmtId="166" fontId="56" fillId="0" borderId="58" xfId="34" applyNumberFormat="1" applyFont="1" applyFill="1" applyBorder="1" applyAlignment="1">
      <alignment horizontal="center" vertical="center"/>
    </xf>
    <xf numFmtId="1" fontId="19" fillId="0" borderId="60" xfId="34" applyNumberFormat="1" applyFont="1" applyFill="1" applyBorder="1" applyAlignment="1">
      <alignment horizontal="center" vertical="center"/>
    </xf>
    <xf numFmtId="165" fontId="19" fillId="0" borderId="56" xfId="34" applyNumberFormat="1" applyFont="1" applyFill="1" applyBorder="1" applyAlignment="1">
      <alignment horizontal="center" vertical="center"/>
    </xf>
    <xf numFmtId="165" fontId="19" fillId="0" borderId="57" xfId="34" applyNumberFormat="1" applyFont="1" applyFill="1" applyBorder="1" applyAlignment="1">
      <alignment horizontal="center" vertical="center"/>
    </xf>
    <xf numFmtId="1" fontId="54" fillId="0" borderId="55" xfId="34" applyNumberFormat="1" applyFont="1" applyFill="1" applyBorder="1" applyAlignment="1">
      <alignment horizontal="center" vertical="center"/>
    </xf>
    <xf numFmtId="9" fontId="54" fillId="0" borderId="55" xfId="2" applyFont="1" applyFill="1" applyBorder="1" applyAlignment="1">
      <alignment horizontal="center" vertical="center"/>
    </xf>
    <xf numFmtId="1" fontId="19" fillId="0" borderId="57" xfId="34" applyNumberFormat="1" applyFont="1" applyFill="1" applyBorder="1" applyAlignment="1">
      <alignment horizontal="center" vertical="center"/>
    </xf>
    <xf numFmtId="1" fontId="19" fillId="0" borderId="3" xfId="34" applyNumberFormat="1" applyFont="1" applyFill="1" applyBorder="1" applyAlignment="1">
      <alignment horizontal="center" vertical="center"/>
    </xf>
    <xf numFmtId="0" fontId="34" fillId="0" borderId="0" xfId="34" applyFont="1" applyFill="1" applyAlignment="1"/>
    <xf numFmtId="167" fontId="5" fillId="4" borderId="3" xfId="0" applyNumberFormat="1" applyFont="1" applyFill="1" applyBorder="1" applyAlignment="1" applyProtection="1">
      <alignment horizontal="center" vertical="center"/>
    </xf>
    <xf numFmtId="168" fontId="5" fillId="4" borderId="3" xfId="0" applyNumberFormat="1" applyFont="1" applyFill="1" applyBorder="1" applyAlignment="1" applyProtection="1">
      <alignment horizontal="center" vertical="center"/>
    </xf>
    <xf numFmtId="167" fontId="46" fillId="0" borderId="3" xfId="0" applyNumberFormat="1" applyFont="1" applyFill="1" applyBorder="1" applyAlignment="1" applyProtection="1">
      <alignment horizontal="center" vertical="center"/>
    </xf>
    <xf numFmtId="168" fontId="46" fillId="0" borderId="3" xfId="0" applyNumberFormat="1" applyFont="1" applyFill="1" applyBorder="1" applyAlignment="1" applyProtection="1">
      <alignment horizontal="center" vertical="center"/>
    </xf>
    <xf numFmtId="166" fontId="13" fillId="0" borderId="3" xfId="2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168" fontId="44" fillId="0" borderId="3" xfId="0" applyNumberFormat="1" applyFont="1" applyFill="1" applyBorder="1" applyAlignment="1" applyProtection="1">
      <alignment horizontal="center" vertical="center"/>
    </xf>
    <xf numFmtId="0" fontId="13" fillId="2" borderId="30" xfId="0" applyFont="1" applyFill="1" applyBorder="1" applyAlignment="1" applyProtection="1">
      <alignment horizontal="center" vertical="center" textRotation="90" wrapText="1"/>
    </xf>
    <xf numFmtId="0" fontId="13" fillId="2" borderId="36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/>
    </xf>
    <xf numFmtId="0" fontId="18" fillId="21" borderId="4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168" fontId="5" fillId="4" borderId="13" xfId="0" applyNumberFormat="1" applyFont="1" applyFill="1" applyBorder="1" applyAlignment="1" applyProtection="1">
      <alignment horizontal="center" vertical="center"/>
    </xf>
    <xf numFmtId="168" fontId="46" fillId="0" borderId="13" xfId="0" applyNumberFormat="1" applyFont="1" applyFill="1" applyBorder="1" applyAlignment="1" applyProtection="1">
      <alignment horizontal="center" vertical="center"/>
    </xf>
    <xf numFmtId="166" fontId="13" fillId="0" borderId="13" xfId="2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8" fontId="44" fillId="0" borderId="13" xfId="0" applyNumberFormat="1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 textRotation="90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39" fillId="3" borderId="3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10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10" fillId="9" borderId="1" xfId="0" applyNumberFormat="1" applyFont="1" applyFill="1" applyBorder="1" applyAlignment="1">
      <alignment horizontal="center" vertical="center"/>
    </xf>
    <xf numFmtId="165" fontId="10" fillId="7" borderId="1" xfId="0" applyNumberFormat="1" applyFont="1" applyFill="1" applyBorder="1" applyAlignment="1">
      <alignment horizontal="center" vertical="center"/>
    </xf>
    <xf numFmtId="9" fontId="43" fillId="0" borderId="43" xfId="0" applyNumberFormat="1" applyFont="1" applyFill="1" applyBorder="1" applyAlignment="1" applyProtection="1">
      <alignment horizontal="center" vertical="center"/>
    </xf>
    <xf numFmtId="166" fontId="43" fillId="2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9" fontId="45" fillId="0" borderId="39" xfId="0" applyNumberFormat="1" applyFont="1" applyFill="1" applyBorder="1" applyAlignment="1" applyProtection="1">
      <alignment horizontal="center" vertical="center"/>
    </xf>
    <xf numFmtId="166" fontId="45" fillId="2" borderId="18" xfId="0" applyNumberFormat="1" applyFont="1" applyFill="1" applyBorder="1" applyAlignment="1" applyProtection="1">
      <alignment horizontal="center" vertical="center"/>
    </xf>
    <xf numFmtId="166" fontId="73" fillId="2" borderId="17" xfId="0" applyNumberFormat="1" applyFont="1" applyFill="1" applyBorder="1" applyAlignment="1" applyProtection="1">
      <alignment horizontal="center" vertical="center"/>
    </xf>
    <xf numFmtId="166" fontId="45" fillId="2" borderId="3" xfId="0" applyNumberFormat="1" applyFont="1" applyFill="1" applyBorder="1" applyAlignment="1" applyProtection="1">
      <alignment horizontal="center" vertical="center"/>
    </xf>
    <xf numFmtId="166" fontId="44" fillId="2" borderId="18" xfId="0" applyNumberFormat="1" applyFont="1" applyFill="1" applyBorder="1" applyAlignment="1" applyProtection="1">
      <alignment horizontal="center" vertical="center"/>
    </xf>
    <xf numFmtId="9" fontId="75" fillId="0" borderId="60" xfId="0" applyNumberFormat="1" applyFont="1" applyFill="1" applyBorder="1" applyAlignment="1" applyProtection="1">
      <alignment horizontal="center" vertical="center"/>
    </xf>
    <xf numFmtId="166" fontId="75" fillId="24" borderId="60" xfId="0" applyNumberFormat="1" applyFont="1" applyFill="1" applyBorder="1" applyAlignment="1" applyProtection="1">
      <alignment horizontal="center" vertical="center"/>
    </xf>
    <xf numFmtId="166" fontId="75" fillId="24" borderId="60" xfId="40" applyNumberFormat="1" applyFont="1" applyFill="1" applyBorder="1" applyAlignment="1">
      <alignment horizontal="center" vertical="center"/>
    </xf>
    <xf numFmtId="166" fontId="75" fillId="24" borderId="61" xfId="0" applyNumberFormat="1" applyFont="1" applyFill="1" applyBorder="1" applyAlignment="1" applyProtection="1">
      <alignment horizontal="center" vertical="center"/>
    </xf>
    <xf numFmtId="166" fontId="75" fillId="24" borderId="63" xfId="40" applyNumberFormat="1" applyFont="1" applyFill="1" applyBorder="1" applyAlignment="1">
      <alignment horizontal="center" vertical="center" wrapText="1"/>
    </xf>
    <xf numFmtId="166" fontId="19" fillId="0" borderId="64" xfId="34" applyNumberFormat="1" applyFont="1" applyFill="1" applyBorder="1" applyAlignment="1">
      <alignment horizontal="center" vertical="center" wrapText="1"/>
    </xf>
    <xf numFmtId="166" fontId="75" fillId="24" borderId="62" xfId="40" applyNumberFormat="1" applyFont="1" applyFill="1" applyBorder="1" applyAlignment="1">
      <alignment horizontal="center" vertical="center"/>
    </xf>
    <xf numFmtId="166" fontId="19" fillId="0" borderId="60" xfId="34" applyNumberFormat="1" applyFont="1" applyFill="1" applyBorder="1" applyAlignment="1">
      <alignment horizontal="center" vertical="center"/>
    </xf>
    <xf numFmtId="166" fontId="75" fillId="24" borderId="61" xfId="40" applyNumberFormat="1" applyFont="1" applyFill="1" applyBorder="1" applyAlignment="1">
      <alignment horizontal="center" vertical="center"/>
    </xf>
    <xf numFmtId="166" fontId="75" fillId="24" borderId="6" xfId="40" applyNumberFormat="1" applyFont="1" applyFill="1" applyBorder="1" applyAlignment="1">
      <alignment horizontal="center" vertical="center"/>
    </xf>
    <xf numFmtId="166" fontId="19" fillId="0" borderId="61" xfId="34" applyNumberFormat="1" applyFont="1" applyFill="1" applyBorder="1" applyAlignment="1">
      <alignment horizontal="center" vertical="center"/>
    </xf>
    <xf numFmtId="166" fontId="75" fillId="24" borderId="63" xfId="40" applyNumberFormat="1" applyFont="1" applyFill="1" applyBorder="1" applyAlignment="1">
      <alignment horizontal="center" vertical="center"/>
    </xf>
    <xf numFmtId="165" fontId="19" fillId="23" borderId="56" xfId="34" applyNumberFormat="1" applyFont="1" applyFill="1" applyBorder="1" applyAlignment="1">
      <alignment horizontal="center" vertical="center"/>
    </xf>
    <xf numFmtId="1" fontId="19" fillId="0" borderId="56" xfId="34" applyNumberFormat="1" applyFont="1" applyFill="1" applyBorder="1" applyAlignment="1">
      <alignment horizontal="center" vertical="center"/>
    </xf>
    <xf numFmtId="0" fontId="19" fillId="0" borderId="60" xfId="34" applyFont="1" applyFill="1" applyBorder="1" applyAlignment="1">
      <alignment horizontal="center" vertical="center"/>
    </xf>
    <xf numFmtId="1" fontId="19" fillId="0" borderId="55" xfId="34" applyNumberFormat="1" applyFont="1" applyFill="1" applyBorder="1" applyAlignment="1">
      <alignment horizontal="center" vertical="center"/>
    </xf>
    <xf numFmtId="0" fontId="19" fillId="0" borderId="61" xfId="34" applyFont="1" applyFill="1" applyBorder="1" applyAlignment="1">
      <alignment horizontal="center" vertical="center"/>
    </xf>
    <xf numFmtId="0" fontId="19" fillId="0" borderId="62" xfId="34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8" fillId="0" borderId="3" xfId="0" applyFont="1" applyFill="1" applyBorder="1" applyAlignment="1" applyProtection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/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164" fontId="10" fillId="5" borderId="6" xfId="1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4" fillId="0" borderId="13" xfId="0" applyFont="1" applyFill="1" applyBorder="1" applyAlignment="1" applyProtection="1">
      <alignment horizontal="right" vertical="center" wrapText="1"/>
    </xf>
    <xf numFmtId="0" fontId="44" fillId="0" borderId="23" xfId="0" applyFont="1" applyFill="1" applyBorder="1" applyAlignment="1" applyProtection="1">
      <alignment horizontal="right" vertical="center" wrapText="1"/>
    </xf>
    <xf numFmtId="0" fontId="44" fillId="0" borderId="5" xfId="0" applyFont="1" applyFill="1" applyBorder="1" applyAlignment="1" applyProtection="1">
      <alignment horizontal="right" vertical="center" wrapText="1"/>
    </xf>
    <xf numFmtId="0" fontId="4" fillId="3" borderId="37" xfId="0" applyFont="1" applyFill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18" fillId="2" borderId="38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right" vertical="center" wrapText="1"/>
    </xf>
    <xf numFmtId="0" fontId="22" fillId="0" borderId="23" xfId="0" applyFont="1" applyFill="1" applyBorder="1" applyAlignment="1" applyProtection="1">
      <alignment horizontal="right" vertical="center" wrapText="1"/>
    </xf>
    <xf numFmtId="0" fontId="22" fillId="0" borderId="5" xfId="0" applyFont="1" applyFill="1" applyBorder="1" applyAlignment="1" applyProtection="1">
      <alignment horizontal="right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44" fillId="0" borderId="40" xfId="0" applyFont="1" applyFill="1" applyBorder="1" applyAlignment="1" applyProtection="1">
      <alignment horizontal="right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0" fillId="0" borderId="41" xfId="0" applyFont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horizontal="center"/>
    </xf>
    <xf numFmtId="0" fontId="36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 wrapText="1"/>
    </xf>
    <xf numFmtId="0" fontId="37" fillId="0" borderId="33" xfId="0" applyFont="1" applyBorder="1" applyAlignment="1">
      <alignment horizontal="center" vertical="center"/>
    </xf>
    <xf numFmtId="0" fontId="4" fillId="4" borderId="27" xfId="0" applyFont="1" applyFill="1" applyBorder="1" applyAlignment="1" applyProtection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46" fillId="0" borderId="13" xfId="0" applyFont="1" applyFill="1" applyBorder="1" applyAlignment="1" applyProtection="1">
      <alignment horizontal="right" vertical="center" wrapText="1"/>
    </xf>
    <xf numFmtId="0" fontId="46" fillId="0" borderId="23" xfId="0" applyFont="1" applyFill="1" applyBorder="1" applyAlignment="1" applyProtection="1">
      <alignment horizontal="right" vertical="center" wrapText="1"/>
    </xf>
    <xf numFmtId="0" fontId="46" fillId="0" borderId="5" xfId="0" applyFont="1" applyFill="1" applyBorder="1" applyAlignment="1" applyProtection="1">
      <alignment horizontal="right" vertical="center" wrapText="1"/>
    </xf>
    <xf numFmtId="0" fontId="43" fillId="0" borderId="13" xfId="0" applyFont="1" applyFill="1" applyBorder="1" applyAlignment="1" applyProtection="1">
      <alignment horizontal="right" vertical="center" wrapText="1"/>
    </xf>
    <xf numFmtId="0" fontId="43" fillId="0" borderId="23" xfId="0" applyFont="1" applyFill="1" applyBorder="1" applyAlignment="1" applyProtection="1">
      <alignment horizontal="right" vertical="center" wrapText="1"/>
    </xf>
    <xf numFmtId="0" fontId="43" fillId="0" borderId="5" xfId="0" applyFont="1" applyFill="1" applyBorder="1" applyAlignment="1" applyProtection="1">
      <alignment horizontal="right" vertical="center" wrapText="1"/>
    </xf>
    <xf numFmtId="0" fontId="47" fillId="0" borderId="3" xfId="0" applyFont="1" applyFill="1" applyBorder="1" applyAlignment="1" applyProtection="1">
      <alignment horizontal="right" vertical="center" wrapText="1"/>
    </xf>
    <xf numFmtId="0" fontId="43" fillId="0" borderId="3" xfId="0" applyFont="1" applyFill="1" applyBorder="1" applyAlignment="1" applyProtection="1">
      <alignment horizontal="right" vertical="center" wrapText="1"/>
    </xf>
    <xf numFmtId="0" fontId="4" fillId="7" borderId="37" xfId="0" applyFont="1" applyFill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4" fillId="2" borderId="37" xfId="0" applyFont="1" applyFill="1" applyBorder="1" applyAlignment="1" applyProtection="1">
      <alignment horizontal="left" vertical="center"/>
    </xf>
    <xf numFmtId="0" fontId="4" fillId="7" borderId="37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2" fillId="2" borderId="4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6" fillId="4" borderId="27" xfId="0" applyFont="1" applyFill="1" applyBorder="1" applyAlignment="1" applyProtection="1">
      <alignment horizontal="center" vertical="center" textRotation="90"/>
    </xf>
    <xf numFmtId="0" fontId="0" fillId="0" borderId="33" xfId="0" applyFont="1" applyBorder="1" applyAlignment="1">
      <alignment horizontal="center" vertical="center"/>
    </xf>
    <xf numFmtId="0" fontId="45" fillId="0" borderId="52" xfId="0" applyFont="1" applyFill="1" applyBorder="1" applyAlignment="1" applyProtection="1">
      <alignment horizontal="right" vertical="center" wrapText="1"/>
    </xf>
    <xf numFmtId="0" fontId="45" fillId="0" borderId="53" xfId="0" applyFont="1" applyFill="1" applyBorder="1" applyAlignment="1" applyProtection="1">
      <alignment horizontal="right" vertical="center" wrapText="1"/>
    </xf>
    <xf numFmtId="0" fontId="45" fillId="0" borderId="54" xfId="0" applyFont="1" applyFill="1" applyBorder="1" applyAlignment="1" applyProtection="1">
      <alignment horizontal="right" vertical="center" wrapText="1"/>
    </xf>
    <xf numFmtId="0" fontId="44" fillId="2" borderId="39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45" fillId="0" borderId="48" xfId="0" applyFont="1" applyFill="1" applyBorder="1" applyAlignment="1" applyProtection="1">
      <alignment horizontal="right" vertical="center" wrapText="1"/>
    </xf>
    <xf numFmtId="0" fontId="45" fillId="0" borderId="49" xfId="0" applyFont="1" applyFill="1" applyBorder="1" applyAlignment="1" applyProtection="1">
      <alignment horizontal="right" vertical="center" wrapText="1"/>
    </xf>
    <xf numFmtId="0" fontId="45" fillId="0" borderId="5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8" fillId="0" borderId="37" xfId="0" applyFont="1" applyFill="1" applyBorder="1" applyAlignment="1" applyProtection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6" fillId="2" borderId="0" xfId="0" applyFont="1" applyFill="1" applyBorder="1" applyAlignment="1" applyProtection="1">
      <alignment horizont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 textRotation="90" wrapText="1"/>
    </xf>
    <xf numFmtId="0" fontId="4" fillId="2" borderId="26" xfId="0" applyFont="1" applyFill="1" applyBorder="1" applyAlignment="1" applyProtection="1">
      <alignment horizontal="center" vertical="center" textRotation="90" wrapText="1"/>
    </xf>
    <xf numFmtId="0" fontId="4" fillId="4" borderId="47" xfId="0" applyFont="1" applyFill="1" applyBorder="1" applyAlignment="1" applyProtection="1">
      <alignment horizontal="center" vertical="center" textRotation="90"/>
    </xf>
    <xf numFmtId="0" fontId="0" fillId="0" borderId="58" xfId="34" applyFont="1" applyFill="1" applyBorder="1" applyAlignment="1">
      <alignment horizontal="right" vertical="center" wrapText="1"/>
    </xf>
    <xf numFmtId="0" fontId="19" fillId="0" borderId="59" xfId="0" applyFont="1" applyBorder="1" applyAlignment="1">
      <alignment horizontal="right" vertical="center"/>
    </xf>
    <xf numFmtId="0" fontId="12" fillId="0" borderId="55" xfId="34" applyFont="1" applyFill="1" applyBorder="1" applyAlignment="1">
      <alignment horizontal="center" vertical="center" wrapText="1"/>
    </xf>
    <xf numFmtId="0" fontId="19" fillId="0" borderId="61" xfId="34" applyFont="1" applyFill="1" applyBorder="1" applyAlignment="1">
      <alignment horizontal="right" vertical="center" wrapText="1"/>
    </xf>
    <xf numFmtId="0" fontId="19" fillId="0" borderId="62" xfId="0" applyFont="1" applyBorder="1" applyAlignment="1">
      <alignment horizontal="right" vertical="center"/>
    </xf>
    <xf numFmtId="0" fontId="19" fillId="0" borderId="3" xfId="34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/>
    </xf>
    <xf numFmtId="0" fontId="54" fillId="24" borderId="55" xfId="34" applyFont="1" applyFill="1" applyBorder="1" applyAlignment="1">
      <alignment horizontal="center" vertical="center"/>
    </xf>
    <xf numFmtId="0" fontId="55" fillId="0" borderId="55" xfId="34" applyFont="1" applyFill="1" applyBorder="1" applyAlignment="1">
      <alignment horizontal="center" vertical="center" wrapText="1"/>
    </xf>
    <xf numFmtId="0" fontId="54" fillId="0" borderId="55" xfId="34" applyFont="1" applyFill="1" applyBorder="1" applyAlignment="1">
      <alignment horizontal="center" vertical="center" wrapText="1"/>
    </xf>
    <xf numFmtId="0" fontId="55" fillId="0" borderId="65" xfId="34" applyFont="1" applyFill="1" applyBorder="1" applyAlignment="1">
      <alignment horizontal="center" vertical="center" wrapText="1"/>
    </xf>
    <xf numFmtId="0" fontId="64" fillId="24" borderId="55" xfId="0" applyFont="1" applyFill="1" applyBorder="1" applyAlignment="1" applyProtection="1">
      <alignment horizontal="center" vertical="center" wrapText="1"/>
    </xf>
    <xf numFmtId="0" fontId="54" fillId="24" borderId="55" xfId="34" applyFont="1" applyFill="1" applyBorder="1" applyAlignment="1">
      <alignment horizontal="center" vertical="center" wrapText="1"/>
    </xf>
    <xf numFmtId="0" fontId="56" fillId="24" borderId="55" xfId="34" applyFont="1" applyFill="1" applyBorder="1" applyAlignment="1">
      <alignment horizontal="center" vertical="center" wrapText="1"/>
    </xf>
    <xf numFmtId="0" fontId="52" fillId="0" borderId="55" xfId="34" applyFont="1" applyFill="1" applyBorder="1" applyAlignment="1">
      <alignment horizontal="center" vertical="center" wrapText="1"/>
    </xf>
    <xf numFmtId="0" fontId="52" fillId="0" borderId="65" xfId="34" applyFont="1" applyFill="1" applyBorder="1" applyAlignment="1">
      <alignment horizontal="center" vertical="center" wrapText="1"/>
    </xf>
    <xf numFmtId="0" fontId="50" fillId="0" borderId="0" xfId="34" applyFont="1" applyFill="1" applyAlignment="1">
      <alignment horizontal="center" vertical="center" wrapText="1"/>
    </xf>
    <xf numFmtId="0" fontId="68" fillId="0" borderId="55" xfId="34" applyFont="1" applyFill="1" applyBorder="1" applyAlignment="1">
      <alignment horizontal="center" vertical="center" wrapText="1"/>
    </xf>
    <xf numFmtId="0" fontId="52" fillId="0" borderId="55" xfId="34" applyFont="1" applyFill="1" applyBorder="1" applyAlignment="1">
      <alignment horizontal="center" vertical="center"/>
    </xf>
    <xf numFmtId="0" fontId="57" fillId="0" borderId="3" xfId="34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2" fillId="0" borderId="3" xfId="34" applyFont="1" applyFill="1" applyBorder="1" applyAlignment="1">
      <alignment horizontal="left" vertical="center" wrapText="1"/>
    </xf>
    <xf numFmtId="0" fontId="34" fillId="0" borderId="13" xfId="34" applyFont="1" applyFill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/>
    </xf>
    <xf numFmtId="0" fontId="56" fillId="0" borderId="55" xfId="34" applyFont="1" applyFill="1" applyBorder="1" applyAlignment="1">
      <alignment horizontal="center" vertical="center" wrapText="1"/>
    </xf>
    <xf numFmtId="0" fontId="75" fillId="24" borderId="60" xfId="0" applyFont="1" applyFill="1" applyBorder="1" applyAlignment="1" applyProtection="1">
      <alignment horizontal="left" vertical="center" wrapText="1"/>
    </xf>
    <xf numFmtId="0" fontId="53" fillId="0" borderId="55" xfId="34" applyFont="1" applyFill="1" applyBorder="1" applyAlignment="1">
      <alignment horizontal="center" vertical="center" wrapText="1"/>
    </xf>
  </cellXfs>
  <cellStyles count="41">
    <cellStyle name="20% — акцент1" xfId="5"/>
    <cellStyle name="20% — акцент2" xfId="6"/>
    <cellStyle name="20% — акцент3" xfId="7"/>
    <cellStyle name="20% — акцент4" xfId="8"/>
    <cellStyle name="20% — акцент5" xfId="9"/>
    <cellStyle name="20% — акцент6" xfId="10"/>
    <cellStyle name="40% — акцент1" xfId="11"/>
    <cellStyle name="40% — акцент2" xfId="12"/>
    <cellStyle name="40% — акцент3" xfId="13"/>
    <cellStyle name="40% — акцент4" xfId="14"/>
    <cellStyle name="40% — акцент5" xfId="15"/>
    <cellStyle name="40% — акцент6" xfId="16"/>
    <cellStyle name="60% — акцент1" xfId="17"/>
    <cellStyle name="60% — акцент2" xfId="18"/>
    <cellStyle name="60% — акцент3" xfId="19"/>
    <cellStyle name="60% — акцент4" xfId="20"/>
    <cellStyle name="60% — акцент5" xfId="21"/>
    <cellStyle name="60% — акцент6" xfId="22"/>
    <cellStyle name="Excel_BuiltIn_Percent" xfId="40"/>
    <cellStyle name="normal" xfId="23"/>
    <cellStyle name="Обычный" xfId="0" builtinId="0"/>
    <cellStyle name="Обычный 2" xfId="24"/>
    <cellStyle name="Обычный 2 2" xfId="25"/>
    <cellStyle name="Обычный 2 3" xfId="26"/>
    <cellStyle name="Обычный 2 4" xfId="27"/>
    <cellStyle name="Обычный 3" xfId="28"/>
    <cellStyle name="Обычный 3 2" xfId="29"/>
    <cellStyle name="Обычный 3 3" xfId="30"/>
    <cellStyle name="Обычный 3 4" xfId="31"/>
    <cellStyle name="Обычный 4" xfId="3"/>
    <cellStyle name="Обычный 4 2" xfId="32"/>
    <cellStyle name="Обычный 5" xfId="4"/>
    <cellStyle name="Обычный 6" xfId="33"/>
    <cellStyle name="Обычный_Смертность от травм всего населения за 9 месяцев 2008 г. (version 1)" xfId="34"/>
    <cellStyle name="Обычный_янв_1" xfId="35"/>
    <cellStyle name="Процентный" xfId="2" builtinId="5"/>
    <cellStyle name="Процентный 3" xfId="36"/>
    <cellStyle name="ТЕКСТ" xfId="37"/>
    <cellStyle name="Финансовый" xfId="1" builtinId="3"/>
    <cellStyle name="Финансовый 2" xfId="38"/>
    <cellStyle name="Финансовый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89;&#1090;&#1077;-&#1077;%20&#1076;&#1074;&#1080;-&#1077;-19&#1075;/&#1044;&#1077;&#1084;&#1086;&#1075;&#1088;&#1072;&#1092;&#1080;&#1103;%20-2019/&#1082;&#1083;&#1072;&#1089;&#1089;&#1072;&#1084;%20&#1073;&#1086;&#1083;&#1077;&#1079;%20-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СК"/>
      <sheetName val="БСК-7мес-17"/>
      <sheetName val="БОД"/>
      <sheetName val="копия"/>
      <sheetName val="янв -19 "/>
      <sheetName val="янв (2)"/>
      <sheetName val="фев"/>
      <sheetName val="2 мес-18"/>
      <sheetName val="2 мес-18 (рай)"/>
      <sheetName val="3 мес-18"/>
      <sheetName val="1 кв-2018"/>
      <sheetName val="4 мес-18 "/>
      <sheetName val="4  мес (2)"/>
      <sheetName val="май"/>
      <sheetName val="за 5 м "/>
      <sheetName val="за 5 м (2)"/>
      <sheetName val="июнь"/>
      <sheetName val="за 6 м "/>
      <sheetName val="за 6 м (2)"/>
      <sheetName val="1 полуг"/>
      <sheetName val="1 полуг-1"/>
      <sheetName val="1 полуг-2"/>
      <sheetName val="июль"/>
      <sheetName val="7мес-18г"/>
      <sheetName val="7 мес-18-2"/>
      <sheetName val="авг"/>
      <sheetName val="авг (2)"/>
      <sheetName val="8 мес-18"/>
      <sheetName val="8 (2)"/>
      <sheetName val="R 00-99"/>
      <sheetName val="сен"/>
      <sheetName val="9 мес"/>
      <sheetName val="9 мес (2)"/>
      <sheetName val="окт"/>
      <sheetName val="10 мес,-изменен"/>
      <sheetName val="10мес-2"/>
      <sheetName val="10 мес-18"/>
      <sheetName val="ноя"/>
      <sheetName val="11м-18"/>
      <sheetName val="11м (2)"/>
      <sheetName val="злок онк"/>
      <sheetName val="2018"/>
      <sheetName val="2018(1)"/>
      <sheetName val="18-взр+дети"/>
      <sheetName val="18-взрослые"/>
      <sheetName val="18-ДЕТИ"/>
      <sheetName val="тр-шаблон"/>
      <sheetName val="янв-тр"/>
      <sheetName val="янв-тр (2)"/>
      <sheetName val="фев-тр "/>
      <sheetName val="тр-за 2 мес"/>
      <sheetName val="тр-за 2 мес (рай)"/>
      <sheetName val="март-тр "/>
      <sheetName val="тр1 кв"/>
      <sheetName val="класс бол -тр1 кв "/>
      <sheetName val="4 мес"/>
      <sheetName val="4 мес (2)"/>
      <sheetName val="5 мес"/>
      <sheetName val="5 мес (2)"/>
      <sheetName val="тр 1 п"/>
      <sheetName val="тр 1 п (2)"/>
      <sheetName val="тр 7_мес"/>
      <sheetName val="тр 7_мес (2)"/>
      <sheetName val="авг-18"/>
      <sheetName val="8м-2018"/>
      <sheetName val="тр 8 мес (2)"/>
      <sheetName val="сен-17"/>
      <sheetName val="тр-9 мес"/>
      <sheetName val="тр-9 мес (2)"/>
      <sheetName val="10м (труд) "/>
      <sheetName val="10м (труд) -2"/>
      <sheetName val="11м (труд)"/>
      <sheetName val="11м (труд) (2)"/>
      <sheetName val="декаб -18"/>
      <sheetName val="2018тру "/>
      <sheetName val="2018тру (2)"/>
      <sheetName val="R"/>
      <sheetName val="НИЗ"/>
      <sheetName val="Минэконразв"/>
      <sheetName val="зап Гос Думы-о дос тел умерших"/>
      <sheetName val="Лист2"/>
    </sheetNames>
    <sheetDataSet>
      <sheetData sheetId="0"/>
      <sheetData sheetId="1"/>
      <sheetData sheetId="2"/>
      <sheetData sheetId="3"/>
      <sheetData sheetId="4">
        <row r="5">
          <cell r="C5">
            <v>33937.5</v>
          </cell>
          <cell r="D5">
            <v>34</v>
          </cell>
          <cell r="E5">
            <v>2</v>
          </cell>
          <cell r="F5">
            <v>4</v>
          </cell>
          <cell r="K5">
            <v>21</v>
          </cell>
          <cell r="L5">
            <v>2</v>
          </cell>
          <cell r="M5">
            <v>1</v>
          </cell>
          <cell r="O5">
            <v>1</v>
          </cell>
          <cell r="R5">
            <v>1</v>
          </cell>
          <cell r="U5">
            <v>2</v>
          </cell>
        </row>
        <row r="6">
          <cell r="C6">
            <v>8316</v>
          </cell>
          <cell r="D6">
            <v>9</v>
          </cell>
          <cell r="F6">
            <v>1</v>
          </cell>
          <cell r="K6">
            <v>5</v>
          </cell>
          <cell r="R6">
            <v>1</v>
          </cell>
          <cell r="T6">
            <v>1</v>
          </cell>
          <cell r="U6">
            <v>1</v>
          </cell>
        </row>
        <row r="7">
          <cell r="C7">
            <v>12390</v>
          </cell>
          <cell r="D7">
            <v>13</v>
          </cell>
          <cell r="F7">
            <v>2</v>
          </cell>
          <cell r="J7">
            <v>1</v>
          </cell>
          <cell r="K7">
            <v>7</v>
          </cell>
          <cell r="L7">
            <v>1</v>
          </cell>
          <cell r="T7">
            <v>2</v>
          </cell>
        </row>
        <row r="8">
          <cell r="C8">
            <v>13736.5</v>
          </cell>
          <cell r="D8">
            <v>15</v>
          </cell>
          <cell r="F8">
            <v>3</v>
          </cell>
          <cell r="J8">
            <v>2</v>
          </cell>
          <cell r="K8">
            <v>7</v>
          </cell>
          <cell r="P8">
            <v>1</v>
          </cell>
          <cell r="T8">
            <v>2</v>
          </cell>
        </row>
        <row r="9">
          <cell r="C9">
            <v>14310</v>
          </cell>
          <cell r="D9">
            <v>19</v>
          </cell>
          <cell r="F9">
            <v>2</v>
          </cell>
          <cell r="K9">
            <v>8</v>
          </cell>
          <cell r="L9">
            <v>3</v>
          </cell>
          <cell r="P9">
            <v>2</v>
          </cell>
          <cell r="S9">
            <v>1</v>
          </cell>
          <cell r="T9">
            <v>1</v>
          </cell>
          <cell r="U9">
            <v>2</v>
          </cell>
        </row>
        <row r="10">
          <cell r="C10">
            <v>11578</v>
          </cell>
          <cell r="D10">
            <v>12</v>
          </cell>
          <cell r="J10">
            <v>1</v>
          </cell>
          <cell r="K10">
            <v>8</v>
          </cell>
          <cell r="L10">
            <v>1</v>
          </cell>
          <cell r="S10">
            <v>1</v>
          </cell>
          <cell r="U10">
            <v>1</v>
          </cell>
        </row>
        <row r="11">
          <cell r="C11">
            <v>19197.5</v>
          </cell>
          <cell r="D11">
            <v>11</v>
          </cell>
          <cell r="F11">
            <v>1</v>
          </cell>
          <cell r="K11">
            <v>6</v>
          </cell>
          <cell r="P11">
            <v>1</v>
          </cell>
          <cell r="T11">
            <v>1</v>
          </cell>
          <cell r="U11">
            <v>2</v>
          </cell>
        </row>
        <row r="12">
          <cell r="C12">
            <v>14686.5</v>
          </cell>
          <cell r="D12">
            <v>18</v>
          </cell>
          <cell r="F12">
            <v>2</v>
          </cell>
          <cell r="K12">
            <v>9</v>
          </cell>
          <cell r="L12">
            <v>1</v>
          </cell>
          <cell r="M12">
            <v>1</v>
          </cell>
          <cell r="P12">
            <v>1</v>
          </cell>
          <cell r="T12">
            <v>3</v>
          </cell>
          <cell r="U12">
            <v>1</v>
          </cell>
        </row>
        <row r="13">
          <cell r="C13">
            <v>16312.5</v>
          </cell>
          <cell r="D13">
            <v>23</v>
          </cell>
          <cell r="F13">
            <v>3</v>
          </cell>
          <cell r="H13">
            <v>1</v>
          </cell>
          <cell r="K13">
            <v>8</v>
          </cell>
          <cell r="M13">
            <v>1</v>
          </cell>
          <cell r="O13">
            <v>1</v>
          </cell>
          <cell r="T13">
            <v>6</v>
          </cell>
          <cell r="U13">
            <v>3</v>
          </cell>
        </row>
        <row r="14">
          <cell r="C14">
            <v>10395.5</v>
          </cell>
          <cell r="D14">
            <v>11</v>
          </cell>
          <cell r="F14">
            <v>1</v>
          </cell>
          <cell r="K14">
            <v>6</v>
          </cell>
          <cell r="M14">
            <v>1</v>
          </cell>
          <cell r="T14">
            <v>1</v>
          </cell>
          <cell r="U14">
            <v>2</v>
          </cell>
        </row>
        <row r="15">
          <cell r="C15">
            <v>154860</v>
          </cell>
          <cell r="D15">
            <v>165</v>
          </cell>
          <cell r="E15">
            <v>2</v>
          </cell>
          <cell r="F15">
            <v>19</v>
          </cell>
          <cell r="G15">
            <v>0</v>
          </cell>
          <cell r="H15">
            <v>1</v>
          </cell>
          <cell r="I15">
            <v>0</v>
          </cell>
          <cell r="J15">
            <v>4</v>
          </cell>
          <cell r="K15">
            <v>85</v>
          </cell>
          <cell r="L15">
            <v>8</v>
          </cell>
          <cell r="M15">
            <v>4</v>
          </cell>
          <cell r="N15">
            <v>0</v>
          </cell>
          <cell r="O15">
            <v>2</v>
          </cell>
          <cell r="P15">
            <v>5</v>
          </cell>
          <cell r="Q15">
            <v>0</v>
          </cell>
          <cell r="R15">
            <v>2</v>
          </cell>
          <cell r="S15">
            <v>2</v>
          </cell>
          <cell r="T15">
            <v>17</v>
          </cell>
          <cell r="U15">
            <v>14</v>
          </cell>
          <cell r="V15">
            <v>0</v>
          </cell>
        </row>
        <row r="16">
          <cell r="C16">
            <v>63231</v>
          </cell>
          <cell r="D16">
            <v>55</v>
          </cell>
          <cell r="E16">
            <v>3</v>
          </cell>
          <cell r="F16">
            <v>8</v>
          </cell>
          <cell r="H16">
            <v>1</v>
          </cell>
          <cell r="K16">
            <v>25</v>
          </cell>
          <cell r="L16">
            <v>3</v>
          </cell>
          <cell r="M16">
            <v>1</v>
          </cell>
          <cell r="P16">
            <v>2</v>
          </cell>
          <cell r="T16">
            <v>8</v>
          </cell>
          <cell r="U16">
            <v>4</v>
          </cell>
          <cell r="V16">
            <v>1</v>
          </cell>
        </row>
        <row r="17">
          <cell r="C17">
            <v>218091</v>
          </cell>
          <cell r="D17">
            <v>220</v>
          </cell>
          <cell r="E17">
            <v>5</v>
          </cell>
          <cell r="F17">
            <v>27</v>
          </cell>
          <cell r="G17">
            <v>0</v>
          </cell>
          <cell r="H17">
            <v>2</v>
          </cell>
          <cell r="I17">
            <v>0</v>
          </cell>
          <cell r="J17">
            <v>4</v>
          </cell>
          <cell r="K17">
            <v>110</v>
          </cell>
          <cell r="L17">
            <v>11</v>
          </cell>
          <cell r="M17">
            <v>5</v>
          </cell>
          <cell r="N17">
            <v>0</v>
          </cell>
          <cell r="O17">
            <v>2</v>
          </cell>
          <cell r="P17">
            <v>7</v>
          </cell>
          <cell r="Q17">
            <v>0</v>
          </cell>
          <cell r="R17">
            <v>2</v>
          </cell>
          <cell r="S17">
            <v>2</v>
          </cell>
          <cell r="T17">
            <v>25</v>
          </cell>
          <cell r="U17">
            <v>18</v>
          </cell>
          <cell r="V17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view="pageBreakPreview" zoomScale="80" zoomScaleSheetLayoutView="80" workbookViewId="0">
      <pane xSplit="3" ySplit="5" topLeftCell="D9" activePane="bottomRight" state="frozen"/>
      <selection pane="topRight" activeCell="D1" sqref="D1"/>
      <selection pane="bottomLeft" activeCell="A6" sqref="A6"/>
      <selection pane="bottomRight" activeCell="C18" sqref="C18"/>
    </sheetView>
  </sheetViews>
  <sheetFormatPr defaultRowHeight="12.75"/>
  <cols>
    <col min="1" max="1" width="3.5703125" customWidth="1"/>
    <col min="2" max="2" width="14.5703125" customWidth="1"/>
    <col min="3" max="3" width="13.7109375" customWidth="1"/>
    <col min="4" max="4" width="7.140625" customWidth="1"/>
    <col min="5" max="5" width="7" customWidth="1"/>
    <col min="6" max="6" width="5.7109375" customWidth="1"/>
    <col min="7" max="7" width="5.85546875" customWidth="1"/>
    <col min="8" max="8" width="5.7109375" customWidth="1"/>
    <col min="9" max="9" width="6.5703125" customWidth="1"/>
    <col min="10" max="10" width="6.7109375" customWidth="1"/>
    <col min="11" max="11" width="7.5703125" customWidth="1"/>
    <col min="12" max="12" width="6.7109375" customWidth="1"/>
    <col min="13" max="13" width="6.5703125" customWidth="1"/>
    <col min="14" max="14" width="9.42578125" customWidth="1"/>
    <col min="15" max="15" width="7.7109375" customWidth="1"/>
    <col min="16" max="17" width="8.5703125" customWidth="1"/>
    <col min="18" max="18" width="7.85546875" customWidth="1"/>
    <col min="19" max="20" width="7" customWidth="1"/>
    <col min="21" max="21" width="8.7109375" customWidth="1"/>
    <col min="22" max="22" width="8.42578125" customWidth="1"/>
    <col min="23" max="23" width="8.140625" customWidth="1"/>
    <col min="24" max="24" width="10.140625" customWidth="1"/>
    <col min="25" max="25" width="10.28515625" customWidth="1"/>
    <col min="26" max="26" width="9.140625" customWidth="1"/>
    <col min="27" max="27" width="7.5703125" customWidth="1"/>
  </cols>
  <sheetData>
    <row r="1" spans="1:27" ht="24.75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</row>
    <row r="2" spans="1:27" ht="22.5" customHeight="1" thickBot="1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7" ht="30.75" customHeight="1" thickBot="1">
      <c r="A3" s="288" t="s">
        <v>2</v>
      </c>
      <c r="B3" s="288" t="s">
        <v>3</v>
      </c>
      <c r="C3" s="296" t="s">
        <v>4</v>
      </c>
      <c r="D3" s="297" t="s">
        <v>5</v>
      </c>
      <c r="E3" s="298" t="s">
        <v>6</v>
      </c>
      <c r="F3" s="298"/>
      <c r="G3" s="298"/>
      <c r="H3" s="298"/>
      <c r="I3" s="298"/>
      <c r="J3" s="298"/>
      <c r="K3" s="298"/>
      <c r="L3" s="298"/>
      <c r="M3" s="298"/>
      <c r="N3" s="289" t="s">
        <v>7</v>
      </c>
      <c r="O3" s="297" t="s">
        <v>8</v>
      </c>
      <c r="P3" s="297"/>
      <c r="Q3" s="297"/>
      <c r="R3" s="297"/>
      <c r="S3" s="297"/>
      <c r="T3" s="297"/>
      <c r="U3" s="289" t="s">
        <v>9</v>
      </c>
      <c r="V3" s="291" t="s">
        <v>10</v>
      </c>
      <c r="W3" s="291" t="s">
        <v>11</v>
      </c>
      <c r="X3" s="292" t="s">
        <v>12</v>
      </c>
      <c r="Y3" s="1" t="s">
        <v>13</v>
      </c>
      <c r="Z3" s="1"/>
      <c r="AA3" s="294" t="s">
        <v>14</v>
      </c>
    </row>
    <row r="4" spans="1:27" ht="15.75" customHeight="1" thickBot="1">
      <c r="A4" s="288"/>
      <c r="B4" s="288"/>
      <c r="C4" s="296"/>
      <c r="D4" s="297"/>
      <c r="E4" s="290" t="s">
        <v>15</v>
      </c>
      <c r="F4" s="288" t="s">
        <v>16</v>
      </c>
      <c r="G4" s="288" t="s">
        <v>17</v>
      </c>
      <c r="H4" s="2" t="s">
        <v>18</v>
      </c>
      <c r="I4" s="3"/>
      <c r="J4" s="288" t="s">
        <v>19</v>
      </c>
      <c r="K4" s="288" t="s">
        <v>20</v>
      </c>
      <c r="L4" s="288" t="s">
        <v>21</v>
      </c>
      <c r="M4" s="288" t="s">
        <v>22</v>
      </c>
      <c r="N4" s="289"/>
      <c r="O4" s="289" t="s">
        <v>23</v>
      </c>
      <c r="P4" s="289" t="s">
        <v>24</v>
      </c>
      <c r="Q4" s="289" t="s">
        <v>25</v>
      </c>
      <c r="R4" s="289" t="s">
        <v>26</v>
      </c>
      <c r="S4" s="289" t="s">
        <v>27</v>
      </c>
      <c r="T4" s="276" t="s">
        <v>28</v>
      </c>
      <c r="U4" s="289"/>
      <c r="V4" s="291"/>
      <c r="W4" s="291"/>
      <c r="X4" s="292"/>
      <c r="Y4" s="277" t="s">
        <v>29</v>
      </c>
      <c r="Z4" s="279" t="s">
        <v>30</v>
      </c>
      <c r="AA4" s="294"/>
    </row>
    <row r="5" spans="1:27" ht="72.75" customHeight="1">
      <c r="A5" s="288"/>
      <c r="B5" s="288"/>
      <c r="C5" s="296"/>
      <c r="D5" s="297"/>
      <c r="E5" s="290"/>
      <c r="F5" s="288"/>
      <c r="G5" s="288"/>
      <c r="H5" s="4" t="s">
        <v>31</v>
      </c>
      <c r="I5" s="5" t="s">
        <v>32</v>
      </c>
      <c r="J5" s="288"/>
      <c r="K5" s="288"/>
      <c r="L5" s="288"/>
      <c r="M5" s="288"/>
      <c r="N5" s="289"/>
      <c r="O5" s="289"/>
      <c r="P5" s="289"/>
      <c r="Q5" s="289"/>
      <c r="R5" s="289"/>
      <c r="S5" s="289"/>
      <c r="T5" s="276"/>
      <c r="U5" s="289"/>
      <c r="V5" s="291"/>
      <c r="W5" s="291"/>
      <c r="X5" s="293"/>
      <c r="Y5" s="278"/>
      <c r="Z5" s="278"/>
      <c r="AA5" s="294"/>
    </row>
    <row r="6" spans="1:27" ht="20.100000000000001" customHeight="1">
      <c r="A6" s="6">
        <v>1</v>
      </c>
      <c r="B6" s="7" t="s">
        <v>33</v>
      </c>
      <c r="C6" s="8">
        <v>33937.5</v>
      </c>
      <c r="D6" s="9">
        <v>31</v>
      </c>
      <c r="E6" s="10">
        <v>34</v>
      </c>
      <c r="F6" s="10">
        <v>1</v>
      </c>
      <c r="G6" s="10"/>
      <c r="H6" s="10">
        <v>1</v>
      </c>
      <c r="I6" s="10"/>
      <c r="J6" s="3">
        <v>10</v>
      </c>
      <c r="K6" s="8">
        <v>23</v>
      </c>
      <c r="L6" s="10">
        <v>21</v>
      </c>
      <c r="M6" s="10">
        <v>13</v>
      </c>
      <c r="N6" s="11">
        <v>10.754887661141805</v>
      </c>
      <c r="O6" s="11">
        <v>11.795683241252302</v>
      </c>
      <c r="P6" s="12">
        <v>6.3416998815038239</v>
      </c>
      <c r="Q6" s="12">
        <v>32.258064516129032</v>
      </c>
      <c r="R6" s="12">
        <v>32.258064516129032</v>
      </c>
      <c r="S6" s="13">
        <v>0</v>
      </c>
      <c r="T6" s="12"/>
      <c r="U6" s="14">
        <v>-1.0407955801104976</v>
      </c>
      <c r="V6" s="15">
        <v>18566</v>
      </c>
      <c r="W6" s="10">
        <v>1</v>
      </c>
      <c r="X6" s="16">
        <v>2</v>
      </c>
      <c r="Y6" s="17">
        <v>27.406890130353815</v>
      </c>
      <c r="Z6" s="18">
        <v>8592</v>
      </c>
      <c r="AA6" s="19">
        <v>-1.5</v>
      </c>
    </row>
    <row r="7" spans="1:27" ht="20.100000000000001" customHeight="1">
      <c r="A7" s="6">
        <v>2</v>
      </c>
      <c r="B7" s="7" t="s">
        <v>34</v>
      </c>
      <c r="C7" s="8">
        <v>8316</v>
      </c>
      <c r="D7" s="9">
        <v>11</v>
      </c>
      <c r="E7" s="10">
        <v>9</v>
      </c>
      <c r="F7" s="10">
        <v>1</v>
      </c>
      <c r="G7" s="10"/>
      <c r="H7" s="10"/>
      <c r="I7" s="10"/>
      <c r="J7" s="3">
        <v>3</v>
      </c>
      <c r="K7" s="8">
        <v>5</v>
      </c>
      <c r="L7" s="10">
        <v>4</v>
      </c>
      <c r="M7" s="10">
        <v>5</v>
      </c>
      <c r="N7" s="11">
        <v>15.574074074074073</v>
      </c>
      <c r="O7" s="11">
        <v>12.742424242424242</v>
      </c>
      <c r="P7" s="12">
        <v>8.0883901992214327</v>
      </c>
      <c r="Q7" s="12">
        <v>90.909090909090907</v>
      </c>
      <c r="R7" s="12">
        <v>0</v>
      </c>
      <c r="S7" s="13">
        <v>0</v>
      </c>
      <c r="T7" s="12"/>
      <c r="U7" s="14">
        <v>2.8316498316498304</v>
      </c>
      <c r="V7" s="15">
        <v>4367</v>
      </c>
      <c r="W7" s="10"/>
      <c r="X7" s="16">
        <v>1</v>
      </c>
      <c r="Y7" s="17">
        <v>49.366876310272538</v>
      </c>
      <c r="Z7" s="18">
        <v>2385</v>
      </c>
      <c r="AA7" s="19">
        <v>1</v>
      </c>
    </row>
    <row r="8" spans="1:27" ht="20.100000000000001" customHeight="1">
      <c r="A8" s="6">
        <v>3</v>
      </c>
      <c r="B8" s="7" t="s">
        <v>35</v>
      </c>
      <c r="C8" s="8">
        <v>12390</v>
      </c>
      <c r="D8" s="9">
        <v>15</v>
      </c>
      <c r="E8" s="10">
        <v>13</v>
      </c>
      <c r="F8" s="10"/>
      <c r="G8" s="10"/>
      <c r="H8" s="10"/>
      <c r="I8" s="10"/>
      <c r="J8" s="3">
        <v>2</v>
      </c>
      <c r="K8" s="8">
        <v>11</v>
      </c>
      <c r="L8" s="10">
        <v>7</v>
      </c>
      <c r="M8" s="10">
        <v>6</v>
      </c>
      <c r="N8" s="11">
        <v>14.254237288135592</v>
      </c>
      <c r="O8" s="11">
        <v>12.353672316384181</v>
      </c>
      <c r="P8" s="12">
        <v>3.8326822916666661</v>
      </c>
      <c r="Q8" s="12">
        <v>0</v>
      </c>
      <c r="R8" s="12">
        <v>0</v>
      </c>
      <c r="S8" s="13">
        <v>0</v>
      </c>
      <c r="T8" s="12"/>
      <c r="U8" s="14">
        <v>1.900564971751411</v>
      </c>
      <c r="V8" s="15">
        <v>6144</v>
      </c>
      <c r="W8" s="10"/>
      <c r="X8" s="16">
        <v>0</v>
      </c>
      <c r="Y8" s="17">
        <v>0</v>
      </c>
      <c r="Z8" s="18">
        <v>3820</v>
      </c>
      <c r="AA8" s="19">
        <v>1</v>
      </c>
    </row>
    <row r="9" spans="1:27" ht="20.100000000000001" customHeight="1">
      <c r="A9" s="6">
        <v>4</v>
      </c>
      <c r="B9" s="7" t="s">
        <v>36</v>
      </c>
      <c r="C9" s="8">
        <v>13736.5</v>
      </c>
      <c r="D9" s="9">
        <v>17</v>
      </c>
      <c r="E9" s="10">
        <v>14</v>
      </c>
      <c r="F9" s="10"/>
      <c r="G9" s="10"/>
      <c r="H9" s="10"/>
      <c r="I9" s="10"/>
      <c r="J9" s="3">
        <v>4</v>
      </c>
      <c r="K9" s="8">
        <v>10</v>
      </c>
      <c r="L9" s="10">
        <v>5</v>
      </c>
      <c r="M9" s="10">
        <v>9</v>
      </c>
      <c r="N9" s="11">
        <v>14.571251774469479</v>
      </c>
      <c r="O9" s="11">
        <v>11.999854402504274</v>
      </c>
      <c r="P9" s="12">
        <v>6.8884013456194229</v>
      </c>
      <c r="Q9" s="12">
        <v>0</v>
      </c>
      <c r="R9" s="12">
        <v>0</v>
      </c>
      <c r="S9" s="13">
        <v>0</v>
      </c>
      <c r="T9" s="12"/>
      <c r="U9" s="14">
        <v>2.5713973719652046</v>
      </c>
      <c r="V9" s="15">
        <v>6837</v>
      </c>
      <c r="W9" s="10"/>
      <c r="X9" s="16">
        <v>0</v>
      </c>
      <c r="Y9" s="17">
        <v>0</v>
      </c>
      <c r="Z9" s="18">
        <v>4386</v>
      </c>
      <c r="AA9" s="19">
        <v>1.5</v>
      </c>
    </row>
    <row r="10" spans="1:27" ht="20.100000000000001" customHeight="1">
      <c r="A10" s="6">
        <v>5</v>
      </c>
      <c r="B10" s="7" t="s">
        <v>37</v>
      </c>
      <c r="C10" s="8">
        <v>14310</v>
      </c>
      <c r="D10" s="9">
        <v>16</v>
      </c>
      <c r="E10" s="10">
        <v>20</v>
      </c>
      <c r="F10" s="10">
        <v>1</v>
      </c>
      <c r="G10" s="10"/>
      <c r="H10" s="10"/>
      <c r="I10" s="10"/>
      <c r="J10" s="3">
        <v>5</v>
      </c>
      <c r="K10" s="8">
        <v>14</v>
      </c>
      <c r="L10" s="10">
        <v>11</v>
      </c>
      <c r="M10" s="10">
        <v>9</v>
      </c>
      <c r="N10" s="11">
        <v>13.16450034940601</v>
      </c>
      <c r="O10" s="11">
        <v>16.455625436757511</v>
      </c>
      <c r="P10" s="12">
        <v>8.2025916120941904</v>
      </c>
      <c r="Q10" s="12">
        <v>62.5</v>
      </c>
      <c r="R10" s="12">
        <v>0</v>
      </c>
      <c r="S10" s="13">
        <v>0</v>
      </c>
      <c r="T10" s="12"/>
      <c r="U10" s="14">
        <v>-3.2911250873515012</v>
      </c>
      <c r="V10" s="15">
        <v>7177</v>
      </c>
      <c r="W10" s="10"/>
      <c r="X10" s="16">
        <v>1</v>
      </c>
      <c r="Y10" s="17">
        <v>25.916795069337439</v>
      </c>
      <c r="Z10" s="18">
        <v>4543</v>
      </c>
      <c r="AA10" s="19">
        <v>-2</v>
      </c>
    </row>
    <row r="11" spans="1:27" ht="20.100000000000001" customHeight="1">
      <c r="A11" s="6">
        <v>6</v>
      </c>
      <c r="B11" s="7" t="s">
        <v>38</v>
      </c>
      <c r="C11" s="8">
        <v>11578</v>
      </c>
      <c r="D11" s="9">
        <v>20</v>
      </c>
      <c r="E11" s="10">
        <v>12</v>
      </c>
      <c r="F11" s="10">
        <v>1</v>
      </c>
      <c r="G11" s="10"/>
      <c r="H11" s="10"/>
      <c r="I11" s="10"/>
      <c r="J11" s="3">
        <v>4</v>
      </c>
      <c r="K11" s="8">
        <v>7</v>
      </c>
      <c r="L11" s="10">
        <v>8</v>
      </c>
      <c r="M11" s="10">
        <v>4</v>
      </c>
      <c r="N11" s="11">
        <v>20.33857315598549</v>
      </c>
      <c r="O11" s="11">
        <v>12.203143893591292</v>
      </c>
      <c r="P11" s="12">
        <v>7.9675181864320752</v>
      </c>
      <c r="Q11" s="12">
        <v>50</v>
      </c>
      <c r="R11" s="12">
        <v>0</v>
      </c>
      <c r="S11" s="13">
        <v>0</v>
      </c>
      <c r="T11" s="12"/>
      <c r="U11" s="14">
        <v>8.1354292623941973</v>
      </c>
      <c r="V11" s="15">
        <v>5911</v>
      </c>
      <c r="W11" s="10"/>
      <c r="X11" s="16">
        <v>1</v>
      </c>
      <c r="Y11" s="17">
        <v>26.936627773964769</v>
      </c>
      <c r="Z11" s="18">
        <v>4371</v>
      </c>
      <c r="AA11" s="19">
        <v>4</v>
      </c>
    </row>
    <row r="12" spans="1:27" ht="20.100000000000001" customHeight="1">
      <c r="A12" s="6">
        <v>7</v>
      </c>
      <c r="B12" s="7" t="s">
        <v>39</v>
      </c>
      <c r="C12" s="8">
        <v>19197.5</v>
      </c>
      <c r="D12" s="9">
        <v>30</v>
      </c>
      <c r="E12" s="10">
        <v>11</v>
      </c>
      <c r="F12" s="10"/>
      <c r="G12" s="10"/>
      <c r="H12" s="10"/>
      <c r="I12" s="10"/>
      <c r="J12" s="3">
        <v>3</v>
      </c>
      <c r="K12" s="8">
        <v>8</v>
      </c>
      <c r="L12" s="10">
        <v>6</v>
      </c>
      <c r="M12" s="10">
        <v>5</v>
      </c>
      <c r="N12" s="11">
        <v>18.399270738377393</v>
      </c>
      <c r="O12" s="11">
        <v>6.7463992707383769</v>
      </c>
      <c r="P12" s="12">
        <v>3.568599717114568</v>
      </c>
      <c r="Q12" s="12">
        <v>0</v>
      </c>
      <c r="R12" s="12">
        <v>0</v>
      </c>
      <c r="S12" s="13">
        <v>0</v>
      </c>
      <c r="T12" s="12"/>
      <c r="U12" s="14">
        <v>11.652871467639017</v>
      </c>
      <c r="V12" s="15">
        <v>9898</v>
      </c>
      <c r="W12" s="10"/>
      <c r="X12" s="16">
        <v>0</v>
      </c>
      <c r="Y12" s="17">
        <v>0</v>
      </c>
      <c r="Z12" s="18">
        <v>7671</v>
      </c>
      <c r="AA12" s="19">
        <v>9.5</v>
      </c>
    </row>
    <row r="13" spans="1:27" ht="20.100000000000001" customHeight="1">
      <c r="A13" s="6">
        <v>8</v>
      </c>
      <c r="B13" s="7" t="s">
        <v>40</v>
      </c>
      <c r="C13" s="111">
        <v>14686.5</v>
      </c>
      <c r="D13" s="9">
        <v>21</v>
      </c>
      <c r="E13" s="10">
        <v>18</v>
      </c>
      <c r="F13" s="10"/>
      <c r="G13" s="10"/>
      <c r="H13" s="10"/>
      <c r="I13" s="10"/>
      <c r="J13" s="3">
        <v>3</v>
      </c>
      <c r="K13" s="8">
        <v>15</v>
      </c>
      <c r="L13" s="10">
        <v>15</v>
      </c>
      <c r="M13" s="10">
        <v>3</v>
      </c>
      <c r="N13" s="11">
        <v>16.835461137779593</v>
      </c>
      <c r="O13" s="11">
        <v>14.430395260953937</v>
      </c>
      <c r="P13" s="12">
        <v>4.8929214572655484</v>
      </c>
      <c r="Q13" s="12">
        <v>0</v>
      </c>
      <c r="R13" s="12">
        <v>0</v>
      </c>
      <c r="S13" s="13">
        <v>0</v>
      </c>
      <c r="T13" s="12"/>
      <c r="U13" s="14">
        <v>2.4050658768256561</v>
      </c>
      <c r="V13" s="15">
        <v>7219</v>
      </c>
      <c r="W13" s="10"/>
      <c r="X13" s="16">
        <v>0</v>
      </c>
      <c r="Y13" s="17">
        <v>0</v>
      </c>
      <c r="Z13" s="18">
        <v>5281</v>
      </c>
      <c r="AA13" s="19">
        <v>1.5</v>
      </c>
    </row>
    <row r="14" spans="1:27" ht="20.100000000000001" customHeight="1">
      <c r="A14" s="6">
        <v>9</v>
      </c>
      <c r="B14" s="7" t="s">
        <v>41</v>
      </c>
      <c r="C14" s="8">
        <v>16312.5</v>
      </c>
      <c r="D14" s="9">
        <v>14</v>
      </c>
      <c r="E14" s="10">
        <v>23</v>
      </c>
      <c r="F14" s="10"/>
      <c r="G14" s="10"/>
      <c r="H14" s="10"/>
      <c r="I14" s="10"/>
      <c r="J14" s="3">
        <v>3</v>
      </c>
      <c r="K14" s="8">
        <v>20</v>
      </c>
      <c r="L14" s="10">
        <v>13</v>
      </c>
      <c r="M14" s="10">
        <v>10</v>
      </c>
      <c r="N14" s="11">
        <v>10.104888888888889</v>
      </c>
      <c r="O14" s="11">
        <v>16.600888888888885</v>
      </c>
      <c r="P14" s="12">
        <v>4.1870554765291601</v>
      </c>
      <c r="Q14" s="12">
        <v>0</v>
      </c>
      <c r="R14" s="12">
        <v>0</v>
      </c>
      <c r="S14" s="13">
        <v>0</v>
      </c>
      <c r="T14" s="12"/>
      <c r="U14" s="14">
        <v>-6.4959999999999969</v>
      </c>
      <c r="V14" s="15">
        <v>8436</v>
      </c>
      <c r="W14" s="10">
        <v>1</v>
      </c>
      <c r="X14" s="16">
        <v>1</v>
      </c>
      <c r="Y14" s="17">
        <v>22.371271138134144</v>
      </c>
      <c r="Z14" s="18">
        <v>5263</v>
      </c>
      <c r="AA14" s="19">
        <v>-4.5</v>
      </c>
    </row>
    <row r="15" spans="1:27" ht="20.100000000000001" customHeight="1">
      <c r="A15" s="20">
        <v>10</v>
      </c>
      <c r="B15" s="21" t="s">
        <v>42</v>
      </c>
      <c r="C15" s="8">
        <v>10395.5</v>
      </c>
      <c r="D15" s="9">
        <v>12</v>
      </c>
      <c r="E15" s="10">
        <v>11</v>
      </c>
      <c r="F15" s="10"/>
      <c r="G15" s="10"/>
      <c r="H15" s="10"/>
      <c r="I15" s="10"/>
      <c r="J15" s="3">
        <v>5</v>
      </c>
      <c r="K15" s="8">
        <v>6</v>
      </c>
      <c r="L15" s="10">
        <v>10</v>
      </c>
      <c r="M15" s="10">
        <v>1</v>
      </c>
      <c r="N15" s="11">
        <v>13.59126545139724</v>
      </c>
      <c r="O15" s="11">
        <v>12.458659997114134</v>
      </c>
      <c r="P15" s="12">
        <v>11.312451960030746</v>
      </c>
      <c r="Q15" s="12">
        <v>0</v>
      </c>
      <c r="R15" s="12">
        <v>0</v>
      </c>
      <c r="S15" s="13">
        <v>0</v>
      </c>
      <c r="T15" s="12"/>
      <c r="U15" s="14">
        <v>1.1326054542831052</v>
      </c>
      <c r="V15" s="15">
        <v>5204</v>
      </c>
      <c r="W15" s="10"/>
      <c r="X15" s="16">
        <v>0</v>
      </c>
      <c r="Y15" s="17">
        <v>0</v>
      </c>
      <c r="Z15" s="18">
        <v>3070</v>
      </c>
      <c r="AA15" s="19">
        <v>0.5</v>
      </c>
    </row>
    <row r="16" spans="1:27" ht="24.75" customHeight="1">
      <c r="A16" s="22"/>
      <c r="B16" s="23" t="s">
        <v>43</v>
      </c>
      <c r="C16" s="118">
        <v>154860</v>
      </c>
      <c r="D16" s="24">
        <v>187</v>
      </c>
      <c r="E16" s="24">
        <v>165</v>
      </c>
      <c r="F16" s="24">
        <v>4</v>
      </c>
      <c r="G16" s="24">
        <v>0</v>
      </c>
      <c r="H16" s="24">
        <v>1</v>
      </c>
      <c r="I16" s="24">
        <v>0</v>
      </c>
      <c r="J16" s="24">
        <v>42</v>
      </c>
      <c r="K16" s="24">
        <v>119</v>
      </c>
      <c r="L16" s="24">
        <v>100</v>
      </c>
      <c r="M16" s="24">
        <v>65</v>
      </c>
      <c r="N16" s="25">
        <v>14.217602996254682</v>
      </c>
      <c r="O16" s="25">
        <v>12.544943820224718</v>
      </c>
      <c r="P16" s="26">
        <v>6.2000275830940712</v>
      </c>
      <c r="Q16" s="26">
        <v>21.390374331550802</v>
      </c>
      <c r="R16" s="26">
        <v>5.3475935828877006</v>
      </c>
      <c r="S16" s="27">
        <v>0</v>
      </c>
      <c r="T16" s="28"/>
      <c r="U16" s="29">
        <v>1.6726591760299634</v>
      </c>
      <c r="V16" s="30">
        <v>79759</v>
      </c>
      <c r="W16" s="24">
        <v>2</v>
      </c>
      <c r="X16" s="31">
        <v>6</v>
      </c>
      <c r="Y16" s="32">
        <v>14.305617431452756</v>
      </c>
      <c r="Z16" s="33">
        <v>49382</v>
      </c>
      <c r="AA16" s="34">
        <v>11</v>
      </c>
    </row>
    <row r="17" spans="1:37" ht="34.5" customHeight="1">
      <c r="A17" s="20">
        <v>11</v>
      </c>
      <c r="B17" s="21" t="s">
        <v>44</v>
      </c>
      <c r="C17" s="8">
        <v>63231</v>
      </c>
      <c r="D17" s="9">
        <v>89</v>
      </c>
      <c r="E17" s="10">
        <v>55</v>
      </c>
      <c r="F17" s="10"/>
      <c r="G17" s="10"/>
      <c r="H17" s="10"/>
      <c r="I17" s="10"/>
      <c r="J17" s="3">
        <v>6</v>
      </c>
      <c r="K17" s="8">
        <v>49</v>
      </c>
      <c r="L17" s="10">
        <v>23</v>
      </c>
      <c r="M17" s="10">
        <v>32</v>
      </c>
      <c r="N17" s="11">
        <v>16.572345843020038</v>
      </c>
      <c r="O17" s="11">
        <v>10.241337318720248</v>
      </c>
      <c r="P17" s="12">
        <v>1.936937924983549</v>
      </c>
      <c r="Q17" s="12">
        <v>0</v>
      </c>
      <c r="R17" s="12">
        <v>0</v>
      </c>
      <c r="S17" s="13">
        <v>0</v>
      </c>
      <c r="T17" s="12"/>
      <c r="U17" s="14">
        <v>6.33100852429979</v>
      </c>
      <c r="V17" s="35">
        <v>36472</v>
      </c>
      <c r="W17" s="10"/>
      <c r="X17" s="16">
        <v>0</v>
      </c>
      <c r="Y17" s="17">
        <v>0</v>
      </c>
      <c r="Z17" s="18">
        <v>17676</v>
      </c>
      <c r="AA17" s="19">
        <v>17</v>
      </c>
    </row>
    <row r="18" spans="1:37" ht="31.5" customHeight="1">
      <c r="A18" s="280" t="s">
        <v>45</v>
      </c>
      <c r="B18" s="281"/>
      <c r="C18" s="120">
        <v>218091</v>
      </c>
      <c r="D18" s="36">
        <v>276</v>
      </c>
      <c r="E18" s="36">
        <v>220</v>
      </c>
      <c r="F18" s="36">
        <v>4</v>
      </c>
      <c r="G18" s="36">
        <v>0</v>
      </c>
      <c r="H18" s="36">
        <v>1</v>
      </c>
      <c r="I18" s="36">
        <v>0</v>
      </c>
      <c r="J18" s="36">
        <v>48</v>
      </c>
      <c r="K18" s="36">
        <v>168</v>
      </c>
      <c r="L18" s="36">
        <v>123</v>
      </c>
      <c r="M18" s="36">
        <v>97</v>
      </c>
      <c r="N18" s="37">
        <v>14.900312254976132</v>
      </c>
      <c r="O18" s="37">
        <v>11.877060493096918</v>
      </c>
      <c r="P18" s="28">
        <v>4.8623172819643639</v>
      </c>
      <c r="Q18" s="28">
        <v>14.492753623188406</v>
      </c>
      <c r="R18" s="28">
        <v>3.6231884057971016</v>
      </c>
      <c r="S18" s="38">
        <v>0</v>
      </c>
      <c r="T18" s="28"/>
      <c r="U18" s="39">
        <v>3.0232517618792141</v>
      </c>
      <c r="V18" s="30">
        <v>116231</v>
      </c>
      <c r="W18" s="36">
        <v>2</v>
      </c>
      <c r="X18" s="36">
        <v>6</v>
      </c>
      <c r="Y18" s="32">
        <v>10.534760953204689</v>
      </c>
      <c r="Z18" s="40">
        <v>67058</v>
      </c>
      <c r="AA18" s="41">
        <v>28</v>
      </c>
    </row>
    <row r="19" spans="1:37" s="50" customFormat="1" ht="31.5" customHeight="1">
      <c r="A19" s="282" t="s">
        <v>46</v>
      </c>
      <c r="B19" s="283"/>
      <c r="C19" s="284"/>
      <c r="D19" s="8">
        <v>266</v>
      </c>
      <c r="E19" s="8">
        <v>183</v>
      </c>
      <c r="F19" s="8">
        <v>1</v>
      </c>
      <c r="G19" s="8">
        <v>0</v>
      </c>
      <c r="H19" s="8">
        <v>0</v>
      </c>
      <c r="I19" s="8">
        <v>0</v>
      </c>
      <c r="J19" s="8">
        <v>56</v>
      </c>
      <c r="K19" s="8">
        <v>126</v>
      </c>
      <c r="L19" s="8">
        <v>97</v>
      </c>
      <c r="M19" s="8">
        <v>86</v>
      </c>
      <c r="N19" s="42">
        <v>14.361137286460734</v>
      </c>
      <c r="O19" s="42">
        <v>9.8800305391816323</v>
      </c>
      <c r="P19" s="43">
        <v>5.6410598632820852</v>
      </c>
      <c r="Q19" s="43">
        <v>3.7593984962406015</v>
      </c>
      <c r="R19" s="43">
        <v>0</v>
      </c>
      <c r="S19" s="44">
        <v>0</v>
      </c>
      <c r="T19" s="43"/>
      <c r="U19" s="45">
        <v>4.4811067472791013</v>
      </c>
      <c r="V19" s="46">
        <v>116883</v>
      </c>
      <c r="W19" s="8">
        <v>1</v>
      </c>
      <c r="X19" s="8">
        <v>2</v>
      </c>
      <c r="Y19" s="47">
        <v>3.5444638449033654</v>
      </c>
      <c r="Z19" s="48">
        <v>66436</v>
      </c>
      <c r="AA19" s="49">
        <v>41.5</v>
      </c>
    </row>
    <row r="20" spans="1:37" ht="33.75" customHeight="1">
      <c r="A20" s="285" t="s">
        <v>47</v>
      </c>
      <c r="B20" s="286"/>
      <c r="C20" s="287"/>
      <c r="D20" s="51">
        <v>10</v>
      </c>
      <c r="E20" s="51">
        <v>37</v>
      </c>
      <c r="F20" s="51">
        <v>3</v>
      </c>
      <c r="G20" s="51">
        <v>0</v>
      </c>
      <c r="H20" s="51">
        <v>1</v>
      </c>
      <c r="I20" s="51">
        <v>0</v>
      </c>
      <c r="J20" s="51">
        <v>-8</v>
      </c>
      <c r="K20" s="51">
        <v>42</v>
      </c>
      <c r="L20" s="51">
        <v>26</v>
      </c>
      <c r="M20" s="51">
        <v>11</v>
      </c>
      <c r="N20" s="52">
        <v>3.7544029958109126E-2</v>
      </c>
      <c r="O20" s="52">
        <v>0.20212791306621813</v>
      </c>
      <c r="P20" s="52">
        <v>-0.1380489837355906</v>
      </c>
      <c r="Q20" s="53" t="s">
        <v>48</v>
      </c>
      <c r="R20" s="52"/>
      <c r="S20" s="52"/>
      <c r="T20" s="52"/>
      <c r="U20" s="52">
        <v>-0.32533368822001107</v>
      </c>
      <c r="V20" s="51">
        <v>-652</v>
      </c>
      <c r="W20" s="51">
        <v>1</v>
      </c>
      <c r="X20" s="51">
        <v>4</v>
      </c>
      <c r="Y20" s="52"/>
      <c r="Z20" s="51">
        <v>622</v>
      </c>
      <c r="AA20" s="51">
        <v>-13.5</v>
      </c>
      <c r="AB20" s="54"/>
    </row>
    <row r="21" spans="1:37" s="66" customFormat="1" ht="22.5" customHeight="1">
      <c r="A21" s="269" t="s">
        <v>49</v>
      </c>
      <c r="B21" s="269"/>
      <c r="C21" s="270"/>
      <c r="D21" s="55">
        <v>256</v>
      </c>
      <c r="E21" s="56">
        <v>193</v>
      </c>
      <c r="F21" s="56">
        <v>1</v>
      </c>
      <c r="G21" s="56">
        <v>1</v>
      </c>
      <c r="H21" s="56">
        <v>0</v>
      </c>
      <c r="I21" s="56">
        <v>1</v>
      </c>
      <c r="J21" s="56">
        <v>45</v>
      </c>
      <c r="K21" s="56">
        <v>146</v>
      </c>
      <c r="L21" s="56">
        <v>91</v>
      </c>
      <c r="M21" s="56">
        <v>102</v>
      </c>
      <c r="N21" s="57">
        <v>13.887600586992631</v>
      </c>
      <c r="O21" s="57">
        <v>10.469948880037412</v>
      </c>
      <c r="P21" s="58">
        <v>4.5098823649580355</v>
      </c>
      <c r="Q21" s="59">
        <v>3.1</v>
      </c>
      <c r="R21" s="58">
        <v>3.8910505836575875</v>
      </c>
      <c r="S21" s="60">
        <v>3.8910505836575875</v>
      </c>
      <c r="T21" s="58"/>
      <c r="U21" s="61">
        <v>3.417651706955219</v>
      </c>
      <c r="V21" s="62">
        <v>117482</v>
      </c>
      <c r="W21" s="56">
        <v>0</v>
      </c>
      <c r="X21" s="56">
        <v>2</v>
      </c>
      <c r="Y21" s="63">
        <v>3.6039179675543309</v>
      </c>
      <c r="Z21" s="64">
        <v>65340</v>
      </c>
      <c r="AA21" s="65">
        <v>31.5</v>
      </c>
    </row>
    <row r="22" spans="1:37" s="71" customFormat="1" ht="23.25" customHeight="1" thickBot="1">
      <c r="A22" s="269" t="s">
        <v>50</v>
      </c>
      <c r="B22" s="269"/>
      <c r="C22" s="270"/>
      <c r="D22" s="55">
        <v>298</v>
      </c>
      <c r="E22" s="56">
        <v>189</v>
      </c>
      <c r="F22" s="56">
        <v>2</v>
      </c>
      <c r="G22" s="56">
        <v>0</v>
      </c>
      <c r="H22" s="56">
        <v>0</v>
      </c>
      <c r="I22" s="56">
        <v>4</v>
      </c>
      <c r="J22" s="56">
        <v>59</v>
      </c>
      <c r="K22" s="56">
        <v>128</v>
      </c>
      <c r="L22" s="56">
        <v>99</v>
      </c>
      <c r="M22" s="56">
        <v>90</v>
      </c>
      <c r="N22" s="57">
        <v>16.347279819529724</v>
      </c>
      <c r="O22" s="57">
        <v>10.367905657352745</v>
      </c>
      <c r="P22" s="58">
        <v>5.8658166874389455</v>
      </c>
      <c r="Q22" s="59">
        <v>6</v>
      </c>
      <c r="R22" s="58">
        <v>13.245033112582782</v>
      </c>
      <c r="S22" s="60">
        <v>13.245033112582782</v>
      </c>
      <c r="T22" s="58"/>
      <c r="U22" s="61">
        <v>5.9793741621769794</v>
      </c>
      <c r="V22" s="67">
        <v>118748</v>
      </c>
      <c r="W22" s="56">
        <v>0</v>
      </c>
      <c r="X22" s="56">
        <v>2</v>
      </c>
      <c r="Y22" s="68">
        <v>3.6847690387016225</v>
      </c>
      <c r="Z22" s="69">
        <v>64080</v>
      </c>
      <c r="AA22" s="91">
        <v>54.5</v>
      </c>
      <c r="AB22" s="70"/>
    </row>
    <row r="23" spans="1:37" s="71" customFormat="1" ht="20.25" customHeight="1">
      <c r="A23" s="269" t="s">
        <v>51</v>
      </c>
      <c r="B23" s="269"/>
      <c r="C23" s="270"/>
      <c r="D23" s="72">
        <v>308</v>
      </c>
      <c r="E23" s="73">
        <v>204</v>
      </c>
      <c r="F23" s="73">
        <v>3</v>
      </c>
      <c r="G23" s="73">
        <v>1</v>
      </c>
      <c r="H23" s="73">
        <v>0</v>
      </c>
      <c r="I23" s="73">
        <v>0</v>
      </c>
      <c r="J23" s="73">
        <v>56</v>
      </c>
      <c r="K23" s="73">
        <v>201</v>
      </c>
      <c r="L23" s="73">
        <v>109</v>
      </c>
      <c r="M23" s="73">
        <v>95</v>
      </c>
      <c r="N23" s="74">
        <v>16.965179761876914</v>
      </c>
      <c r="O23" s="74">
        <v>11.236677504619776</v>
      </c>
      <c r="P23" s="75">
        <v>5.510375663365509</v>
      </c>
      <c r="Q23" s="75">
        <v>8.1999999999999993</v>
      </c>
      <c r="R23" s="75">
        <v>0</v>
      </c>
      <c r="S23" s="75">
        <v>0</v>
      </c>
      <c r="T23" s="75">
        <v>0</v>
      </c>
      <c r="U23" s="75">
        <v>5.7285022572571389</v>
      </c>
      <c r="V23" s="62">
        <v>119655</v>
      </c>
      <c r="W23" s="76">
        <v>0</v>
      </c>
      <c r="X23" s="76">
        <v>4</v>
      </c>
      <c r="Y23" s="70"/>
      <c r="Z23" s="70"/>
      <c r="AA23" s="90"/>
      <c r="AB23" s="70"/>
    </row>
    <row r="24" spans="1:37" ht="35.25" customHeight="1">
      <c r="V24" s="271" t="s">
        <v>52</v>
      </c>
      <c r="W24" s="272"/>
      <c r="X24" s="272"/>
      <c r="Y24" s="272"/>
      <c r="Z24" s="273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ht="28.5" customHeight="1">
      <c r="A25" s="274"/>
      <c r="B25" s="275"/>
      <c r="C25" s="275"/>
      <c r="D25" s="275"/>
      <c r="E25" s="275"/>
      <c r="F25" s="77"/>
      <c r="G25" s="77"/>
      <c r="H25" s="77"/>
      <c r="I25" s="78"/>
      <c r="J25" s="79"/>
      <c r="K25" s="79"/>
      <c r="L25" s="78"/>
      <c r="M25" s="78"/>
      <c r="N25" s="54"/>
      <c r="O25" s="54"/>
      <c r="P25" s="54"/>
      <c r="Q25" s="54"/>
      <c r="R25" s="54"/>
      <c r="S25" s="54"/>
      <c r="T25" s="54"/>
      <c r="U25" s="54"/>
      <c r="V25" s="80" t="s">
        <v>53</v>
      </c>
      <c r="W25" s="81" t="s">
        <v>54</v>
      </c>
      <c r="X25" s="82" t="s">
        <v>55</v>
      </c>
      <c r="Y25" s="83" t="s">
        <v>56</v>
      </c>
      <c r="Z25" s="84" t="s">
        <v>57</v>
      </c>
      <c r="AA25" s="54"/>
      <c r="AB25" s="54"/>
    </row>
    <row r="26" spans="1:37" ht="28.5" customHeight="1">
      <c r="Q26" s="267" t="s">
        <v>58</v>
      </c>
      <c r="R26" s="268"/>
      <c r="S26" s="268"/>
      <c r="T26" s="268"/>
      <c r="U26" s="268"/>
      <c r="V26" s="85">
        <f>(F18+G18)/V27*10000*11.774</f>
        <v>8.046471894754827</v>
      </c>
      <c r="W26" s="85">
        <f>W18*10000/W27*11.774</f>
        <v>27.612570356472794</v>
      </c>
      <c r="X26" s="86">
        <f>X18*10000/X27*11.774</f>
        <v>10.534760953204689</v>
      </c>
      <c r="Y26" s="85">
        <f>G18*10000/Y27*11.774</f>
        <v>0</v>
      </c>
      <c r="Z26" s="85">
        <f>F18*10000/Z27*11.774</f>
        <v>23.713997985901308</v>
      </c>
      <c r="AB26" s="54"/>
    </row>
    <row r="27" spans="1:37" ht="23.25" customHeight="1">
      <c r="A27" t="s">
        <v>59</v>
      </c>
      <c r="Q27" s="264" t="s">
        <v>60</v>
      </c>
      <c r="R27" s="265"/>
      <c r="S27" s="265"/>
      <c r="T27" s="265"/>
      <c r="U27" s="266"/>
      <c r="V27" s="87">
        <v>58530</v>
      </c>
      <c r="W27" s="87">
        <v>8528</v>
      </c>
      <c r="X27" s="88">
        <v>67058</v>
      </c>
      <c r="Y27" s="87">
        <v>55129</v>
      </c>
      <c r="Z27" s="89">
        <v>19860</v>
      </c>
      <c r="AB27" s="54"/>
    </row>
    <row r="28" spans="1:37" ht="24" customHeight="1">
      <c r="Q28" s="267" t="s">
        <v>61</v>
      </c>
      <c r="R28" s="268"/>
      <c r="S28" s="268"/>
      <c r="T28" s="268"/>
      <c r="U28" s="268"/>
      <c r="V28" s="85">
        <v>2.0145780576278147</v>
      </c>
      <c r="W28" s="85">
        <v>14.732232232232231</v>
      </c>
      <c r="X28" s="86">
        <v>3.5444638449033654</v>
      </c>
      <c r="Y28" s="85">
        <v>0</v>
      </c>
      <c r="Z28" s="85">
        <v>5.571908570346884</v>
      </c>
      <c r="AB28" s="54"/>
    </row>
    <row r="29" spans="1:37" ht="41.25" customHeight="1">
      <c r="Q29" s="264" t="s">
        <v>62</v>
      </c>
      <c r="R29" s="265"/>
      <c r="S29" s="265"/>
      <c r="T29" s="265"/>
      <c r="U29" s="266"/>
      <c r="V29" s="53" t="s">
        <v>63</v>
      </c>
      <c r="W29" s="53" t="s">
        <v>64</v>
      </c>
      <c r="X29" s="53" t="s">
        <v>65</v>
      </c>
      <c r="Y29" s="53"/>
      <c r="Z29" s="53" t="s">
        <v>66</v>
      </c>
      <c r="AB29" s="54"/>
    </row>
    <row r="30" spans="1:37" ht="29.25" customHeight="1">
      <c r="Q30" s="267" t="s">
        <v>67</v>
      </c>
      <c r="R30" s="268"/>
      <c r="S30" s="268"/>
      <c r="T30" s="268"/>
      <c r="U30" s="268"/>
      <c r="V30" s="85">
        <v>4.0913197581485852</v>
      </c>
      <c r="W30" s="85">
        <v>0</v>
      </c>
      <c r="X30" s="86">
        <v>3.6039179675543309</v>
      </c>
      <c r="Y30" s="85">
        <v>2.1980360676548556</v>
      </c>
      <c r="Z30" s="85">
        <v>5.3579067121729231</v>
      </c>
      <c r="AB30" s="54"/>
    </row>
  </sheetData>
  <sheetProtection selectLockedCells="1" selectUnlockedCells="1"/>
  <mergeCells count="42">
    <mergeCell ref="V3:V5"/>
    <mergeCell ref="W3:W5"/>
    <mergeCell ref="X3:X5"/>
    <mergeCell ref="AA3:AA5"/>
    <mergeCell ref="A1:U1"/>
    <mergeCell ref="A2:U2"/>
    <mergeCell ref="A3:A5"/>
    <mergeCell ref="B3:B5"/>
    <mergeCell ref="C3:C5"/>
    <mergeCell ref="D3:D5"/>
    <mergeCell ref="E3:M3"/>
    <mergeCell ref="N3:N5"/>
    <mergeCell ref="O3:T3"/>
    <mergeCell ref="U3:U5"/>
    <mergeCell ref="F4:F5"/>
    <mergeCell ref="G4:G5"/>
    <mergeCell ref="J4:J5"/>
    <mergeCell ref="K4:K5"/>
    <mergeCell ref="L4:L5"/>
    <mergeCell ref="V24:Z24"/>
    <mergeCell ref="A25:E25"/>
    <mergeCell ref="Q26:U26"/>
    <mergeCell ref="T4:T5"/>
    <mergeCell ref="Y4:Y5"/>
    <mergeCell ref="Z4:Z5"/>
    <mergeCell ref="A18:B18"/>
    <mergeCell ref="A19:C19"/>
    <mergeCell ref="A20:C20"/>
    <mergeCell ref="M4:M5"/>
    <mergeCell ref="O4:O5"/>
    <mergeCell ref="P4:P5"/>
    <mergeCell ref="Q4:Q5"/>
    <mergeCell ref="R4:R5"/>
    <mergeCell ref="S4:S5"/>
    <mergeCell ref="E4:E5"/>
    <mergeCell ref="Q27:U27"/>
    <mergeCell ref="Q28:U28"/>
    <mergeCell ref="Q29:U29"/>
    <mergeCell ref="Q30:U30"/>
    <mergeCell ref="A21:C21"/>
    <mergeCell ref="A22:C22"/>
    <mergeCell ref="A23:C23"/>
  </mergeCells>
  <dataValidations count="1">
    <dataValidation operator="equal" allowBlank="1" showErrorMessage="1" sqref="Y26:Z26 V6:V17 W27:X27 Y28:Z28 Y30:Z30">
      <formula1>0</formula1>
      <formula2>0</formula2>
    </dataValidation>
  </dataValidations>
  <pageMargins left="0.39370078740157483" right="0" top="0" bottom="0" header="0.51181102362204722" footer="0.51181102362204722"/>
  <pageSetup paperSize="9" scale="6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topLeftCell="A10" workbookViewId="0">
      <selection activeCell="V3" sqref="V3:V23"/>
    </sheetView>
  </sheetViews>
  <sheetFormatPr defaultRowHeight="12.75"/>
  <cols>
    <col min="1" max="1" width="6" customWidth="1"/>
    <col min="2" max="2" width="14.7109375" customWidth="1"/>
    <col min="4" max="4" width="8.42578125" customWidth="1"/>
    <col min="5" max="5" width="6.5703125" customWidth="1"/>
    <col min="6" max="6" width="7.85546875" customWidth="1"/>
    <col min="7" max="10" width="6.5703125" customWidth="1"/>
    <col min="11" max="11" width="8.42578125" customWidth="1"/>
    <col min="12" max="12" width="8.7109375" customWidth="1"/>
    <col min="13" max="21" width="6.5703125" customWidth="1"/>
    <col min="22" max="22" width="6.28515625" customWidth="1"/>
  </cols>
  <sheetData>
    <row r="1" spans="1:22" ht="27">
      <c r="A1" s="313" t="s">
        <v>68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92"/>
    </row>
    <row r="2" spans="1:22" ht="21" thickBo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93"/>
    </row>
    <row r="3" spans="1:22" ht="166.5">
      <c r="A3" s="315" t="s">
        <v>69</v>
      </c>
      <c r="B3" s="317" t="s">
        <v>70</v>
      </c>
      <c r="C3" s="319" t="s">
        <v>71</v>
      </c>
      <c r="D3" s="321" t="s">
        <v>72</v>
      </c>
      <c r="E3" s="94" t="s">
        <v>73</v>
      </c>
      <c r="F3" s="95" t="s">
        <v>74</v>
      </c>
      <c r="G3" s="95" t="s">
        <v>75</v>
      </c>
      <c r="H3" s="95" t="s">
        <v>76</v>
      </c>
      <c r="I3" s="95" t="s">
        <v>77</v>
      </c>
      <c r="J3" s="95" t="s">
        <v>78</v>
      </c>
      <c r="K3" s="95" t="s">
        <v>79</v>
      </c>
      <c r="L3" s="95" t="s">
        <v>80</v>
      </c>
      <c r="M3" s="95" t="s">
        <v>81</v>
      </c>
      <c r="N3" s="95" t="s">
        <v>82</v>
      </c>
      <c r="O3" s="95" t="s">
        <v>83</v>
      </c>
      <c r="P3" s="95" t="s">
        <v>84</v>
      </c>
      <c r="Q3" s="95" t="s">
        <v>85</v>
      </c>
      <c r="R3" s="95" t="s">
        <v>86</v>
      </c>
      <c r="S3" s="95" t="s">
        <v>87</v>
      </c>
      <c r="T3" s="215" t="s">
        <v>88</v>
      </c>
      <c r="U3" s="226" t="s">
        <v>89</v>
      </c>
      <c r="V3" s="131" t="s">
        <v>118</v>
      </c>
    </row>
    <row r="4" spans="1:22" ht="30" customHeight="1" thickBot="1">
      <c r="A4" s="316"/>
      <c r="B4" s="318"/>
      <c r="C4" s="320"/>
      <c r="D4" s="322"/>
      <c r="E4" s="97" t="s">
        <v>90</v>
      </c>
      <c r="F4" s="98" t="s">
        <v>91</v>
      </c>
      <c r="G4" s="98" t="s">
        <v>92</v>
      </c>
      <c r="H4" s="98" t="s">
        <v>93</v>
      </c>
      <c r="I4" s="98" t="s">
        <v>94</v>
      </c>
      <c r="J4" s="98" t="s">
        <v>95</v>
      </c>
      <c r="K4" s="99" t="s">
        <v>96</v>
      </c>
      <c r="L4" s="98" t="s">
        <v>97</v>
      </c>
      <c r="M4" s="98" t="s">
        <v>98</v>
      </c>
      <c r="N4" s="98" t="s">
        <v>99</v>
      </c>
      <c r="O4" s="98" t="s">
        <v>100</v>
      </c>
      <c r="P4" s="98" t="s">
        <v>101</v>
      </c>
      <c r="Q4" s="98" t="s">
        <v>102</v>
      </c>
      <c r="R4" s="98" t="s">
        <v>103</v>
      </c>
      <c r="S4" s="98" t="s">
        <v>104</v>
      </c>
      <c r="T4" s="216" t="s">
        <v>105</v>
      </c>
      <c r="U4" s="227" t="s">
        <v>106</v>
      </c>
      <c r="V4" s="132" t="s">
        <v>119</v>
      </c>
    </row>
    <row r="5" spans="1:22" ht="15.75">
      <c r="A5" s="6">
        <v>1</v>
      </c>
      <c r="B5" s="7" t="s">
        <v>33</v>
      </c>
      <c r="C5" s="8">
        <v>33937.5</v>
      </c>
      <c r="D5" s="101">
        <f>SUM(E5:U5)</f>
        <v>34</v>
      </c>
      <c r="E5" s="102">
        <v>2</v>
      </c>
      <c r="F5" s="103">
        <v>4</v>
      </c>
      <c r="G5" s="104"/>
      <c r="H5" s="104"/>
      <c r="I5" s="104"/>
      <c r="J5" s="104"/>
      <c r="K5" s="105">
        <v>21</v>
      </c>
      <c r="L5" s="104">
        <v>2</v>
      </c>
      <c r="M5" s="104">
        <v>1</v>
      </c>
      <c r="N5" s="104"/>
      <c r="O5" s="104">
        <v>1</v>
      </c>
      <c r="P5" s="104"/>
      <c r="Q5" s="104"/>
      <c r="R5" s="104">
        <v>1</v>
      </c>
      <c r="S5" s="104"/>
      <c r="T5" s="217"/>
      <c r="U5" s="228">
        <v>2</v>
      </c>
      <c r="V5" s="104"/>
    </row>
    <row r="6" spans="1:22" ht="15.75">
      <c r="A6" s="6">
        <v>2</v>
      </c>
      <c r="B6" s="7" t="s">
        <v>34</v>
      </c>
      <c r="C6" s="8">
        <v>8316</v>
      </c>
      <c r="D6" s="101">
        <f t="shared" ref="D6:D16" si="0">SUM(E6:U6)</f>
        <v>9</v>
      </c>
      <c r="E6" s="102"/>
      <c r="F6" s="104">
        <v>1</v>
      </c>
      <c r="G6" s="104"/>
      <c r="H6" s="104"/>
      <c r="I6" s="104"/>
      <c r="J6" s="103"/>
      <c r="K6" s="106">
        <v>5</v>
      </c>
      <c r="L6" s="104"/>
      <c r="M6" s="104"/>
      <c r="N6" s="104"/>
      <c r="O6" s="104"/>
      <c r="P6" s="104"/>
      <c r="Q6" s="104"/>
      <c r="R6" s="104">
        <v>1</v>
      </c>
      <c r="S6" s="104"/>
      <c r="T6" s="217">
        <v>1</v>
      </c>
      <c r="U6" s="229">
        <v>1</v>
      </c>
      <c r="V6" s="104"/>
    </row>
    <row r="7" spans="1:22" ht="15.75">
      <c r="A7" s="6">
        <v>3</v>
      </c>
      <c r="B7" s="7" t="s">
        <v>35</v>
      </c>
      <c r="C7" s="8">
        <v>12390</v>
      </c>
      <c r="D7" s="101">
        <f t="shared" si="0"/>
        <v>13</v>
      </c>
      <c r="E7" s="102"/>
      <c r="F7" s="103">
        <v>2</v>
      </c>
      <c r="G7" s="104"/>
      <c r="H7" s="104"/>
      <c r="I7" s="104"/>
      <c r="J7" s="103">
        <v>1</v>
      </c>
      <c r="K7" s="106">
        <v>7</v>
      </c>
      <c r="L7" s="104">
        <v>1</v>
      </c>
      <c r="M7" s="104"/>
      <c r="N7" s="104"/>
      <c r="O7" s="104"/>
      <c r="P7" s="104"/>
      <c r="Q7" s="104"/>
      <c r="R7" s="104"/>
      <c r="S7" s="104"/>
      <c r="T7" s="217">
        <v>2</v>
      </c>
      <c r="U7" s="229"/>
      <c r="V7" s="104"/>
    </row>
    <row r="8" spans="1:22" ht="15.75">
      <c r="A8" s="6">
        <v>4</v>
      </c>
      <c r="B8" s="7" t="s">
        <v>36</v>
      </c>
      <c r="C8" s="8">
        <v>13736.5</v>
      </c>
      <c r="D8" s="10">
        <f t="shared" si="0"/>
        <v>15</v>
      </c>
      <c r="E8" s="102"/>
      <c r="F8" s="104">
        <v>3</v>
      </c>
      <c r="G8" s="104"/>
      <c r="H8" s="104"/>
      <c r="I8" s="104"/>
      <c r="J8" s="104">
        <v>2</v>
      </c>
      <c r="K8" s="106">
        <v>7</v>
      </c>
      <c r="L8" s="104"/>
      <c r="M8" s="104"/>
      <c r="N8" s="104"/>
      <c r="O8" s="104"/>
      <c r="P8" s="104">
        <v>1</v>
      </c>
      <c r="Q8" s="104"/>
      <c r="R8" s="104"/>
      <c r="S8" s="104"/>
      <c r="T8" s="217">
        <v>2</v>
      </c>
      <c r="U8" s="229"/>
      <c r="V8" s="104"/>
    </row>
    <row r="9" spans="1:22" ht="15.75">
      <c r="A9" s="6">
        <v>5</v>
      </c>
      <c r="B9" s="7" t="s">
        <v>37</v>
      </c>
      <c r="C9" s="8">
        <v>14310</v>
      </c>
      <c r="D9" s="10">
        <f t="shared" si="0"/>
        <v>19</v>
      </c>
      <c r="E9" s="102"/>
      <c r="F9" s="104">
        <v>2</v>
      </c>
      <c r="G9" s="104"/>
      <c r="H9" s="104"/>
      <c r="I9" s="104"/>
      <c r="J9" s="104"/>
      <c r="K9" s="106">
        <v>8</v>
      </c>
      <c r="L9" s="104">
        <v>3</v>
      </c>
      <c r="M9" s="104"/>
      <c r="N9" s="108"/>
      <c r="O9" s="104"/>
      <c r="P9" s="104">
        <v>2</v>
      </c>
      <c r="Q9" s="104"/>
      <c r="R9" s="104"/>
      <c r="S9" s="104">
        <v>1</v>
      </c>
      <c r="T9" s="217">
        <v>1</v>
      </c>
      <c r="U9" s="229">
        <v>2</v>
      </c>
      <c r="V9" s="104"/>
    </row>
    <row r="10" spans="1:22" ht="15.75">
      <c r="A10" s="6">
        <v>6</v>
      </c>
      <c r="B10" s="7" t="s">
        <v>38</v>
      </c>
      <c r="C10" s="8">
        <v>11578</v>
      </c>
      <c r="D10" s="101">
        <f t="shared" si="0"/>
        <v>12</v>
      </c>
      <c r="E10" s="102"/>
      <c r="F10" s="104"/>
      <c r="G10" s="104"/>
      <c r="H10" s="104"/>
      <c r="I10" s="104"/>
      <c r="J10" s="104">
        <v>1</v>
      </c>
      <c r="K10" s="106">
        <v>8</v>
      </c>
      <c r="L10" s="104">
        <v>1</v>
      </c>
      <c r="M10" s="104"/>
      <c r="N10" s="104"/>
      <c r="O10" s="104"/>
      <c r="P10" s="104"/>
      <c r="Q10" s="104"/>
      <c r="R10" s="104"/>
      <c r="S10" s="104">
        <v>1</v>
      </c>
      <c r="T10" s="217"/>
      <c r="U10" s="229">
        <v>1</v>
      </c>
      <c r="V10" s="104"/>
    </row>
    <row r="11" spans="1:22" ht="15.75">
      <c r="A11" s="6">
        <v>7</v>
      </c>
      <c r="B11" s="7" t="s">
        <v>39</v>
      </c>
      <c r="C11" s="8">
        <v>19197.5</v>
      </c>
      <c r="D11" s="101">
        <f t="shared" si="0"/>
        <v>11</v>
      </c>
      <c r="E11" s="102"/>
      <c r="F11" s="104">
        <v>1</v>
      </c>
      <c r="G11" s="104"/>
      <c r="H11" s="104"/>
      <c r="I11" s="104"/>
      <c r="J11" s="104"/>
      <c r="K11" s="106">
        <v>6</v>
      </c>
      <c r="L11" s="104"/>
      <c r="M11" s="104"/>
      <c r="N11" s="76"/>
      <c r="O11" s="104"/>
      <c r="P11" s="104">
        <v>1</v>
      </c>
      <c r="Q11" s="104"/>
      <c r="R11" s="104"/>
      <c r="S11" s="104"/>
      <c r="T11" s="217">
        <v>1</v>
      </c>
      <c r="U11" s="229">
        <v>2</v>
      </c>
      <c r="V11" s="104"/>
    </row>
    <row r="12" spans="1:22" ht="15.75">
      <c r="A12" s="109">
        <v>8</v>
      </c>
      <c r="B12" s="110" t="s">
        <v>40</v>
      </c>
      <c r="C12" s="111">
        <v>14686.5</v>
      </c>
      <c r="D12" s="112">
        <f t="shared" si="0"/>
        <v>18</v>
      </c>
      <c r="E12" s="113"/>
      <c r="F12" s="114">
        <v>2</v>
      </c>
      <c r="G12" s="114"/>
      <c r="H12" s="114"/>
      <c r="I12" s="114"/>
      <c r="J12" s="114"/>
      <c r="K12" s="115">
        <v>9</v>
      </c>
      <c r="L12" s="114">
        <v>1</v>
      </c>
      <c r="M12" s="114">
        <v>1</v>
      </c>
      <c r="N12" s="114"/>
      <c r="O12" s="114"/>
      <c r="P12" s="114">
        <v>1</v>
      </c>
      <c r="Q12" s="114"/>
      <c r="R12" s="114"/>
      <c r="S12" s="114"/>
      <c r="T12" s="218">
        <v>3</v>
      </c>
      <c r="U12" s="230">
        <v>1</v>
      </c>
      <c r="V12" s="114"/>
    </row>
    <row r="13" spans="1:22" ht="15.75">
      <c r="A13" s="6">
        <v>9</v>
      </c>
      <c r="B13" s="7" t="s">
        <v>41</v>
      </c>
      <c r="C13" s="8">
        <v>16312.5</v>
      </c>
      <c r="D13" s="101">
        <f t="shared" si="0"/>
        <v>23</v>
      </c>
      <c r="E13" s="102"/>
      <c r="F13" s="104">
        <v>3</v>
      </c>
      <c r="G13" s="104"/>
      <c r="H13" s="104">
        <v>1</v>
      </c>
      <c r="I13" s="104"/>
      <c r="J13" s="104"/>
      <c r="K13" s="106">
        <v>8</v>
      </c>
      <c r="L13" s="104"/>
      <c r="M13" s="104">
        <v>1</v>
      </c>
      <c r="N13" s="104"/>
      <c r="O13" s="104">
        <v>1</v>
      </c>
      <c r="P13" s="104"/>
      <c r="Q13" s="104"/>
      <c r="R13" s="104"/>
      <c r="S13" s="104"/>
      <c r="T13" s="217">
        <v>6</v>
      </c>
      <c r="U13" s="229">
        <v>3</v>
      </c>
      <c r="V13" s="104"/>
    </row>
    <row r="14" spans="1:22" ht="15.75">
      <c r="A14" s="6">
        <v>10</v>
      </c>
      <c r="B14" s="21" t="s">
        <v>42</v>
      </c>
      <c r="C14" s="8">
        <v>10395.5</v>
      </c>
      <c r="D14" s="101">
        <f t="shared" si="0"/>
        <v>11</v>
      </c>
      <c r="E14" s="102"/>
      <c r="F14" s="104">
        <v>1</v>
      </c>
      <c r="G14" s="104"/>
      <c r="H14" s="104"/>
      <c r="I14" s="104"/>
      <c r="J14" s="104"/>
      <c r="K14" s="106">
        <v>6</v>
      </c>
      <c r="L14" s="104"/>
      <c r="M14" s="104">
        <v>1</v>
      </c>
      <c r="N14" s="104"/>
      <c r="O14" s="104"/>
      <c r="P14" s="104"/>
      <c r="Q14" s="104"/>
      <c r="R14" s="104"/>
      <c r="S14" s="104"/>
      <c r="T14" s="217">
        <v>1</v>
      </c>
      <c r="U14" s="229">
        <v>2</v>
      </c>
      <c r="V14" s="104"/>
    </row>
    <row r="15" spans="1:22" ht="24.75" customHeight="1">
      <c r="A15" s="116" t="s">
        <v>107</v>
      </c>
      <c r="B15" s="117" t="s">
        <v>43</v>
      </c>
      <c r="C15" s="118">
        <v>154860</v>
      </c>
      <c r="D15" s="119">
        <f>SUM(D5:D14)</f>
        <v>165</v>
      </c>
      <c r="E15" s="119">
        <f t="shared" ref="E15:U15" si="1">SUM(E5:E14)</f>
        <v>2</v>
      </c>
      <c r="F15" s="119">
        <f t="shared" si="1"/>
        <v>19</v>
      </c>
      <c r="G15" s="119">
        <f t="shared" si="1"/>
        <v>0</v>
      </c>
      <c r="H15" s="119">
        <f t="shared" si="1"/>
        <v>1</v>
      </c>
      <c r="I15" s="119">
        <f t="shared" si="1"/>
        <v>0</v>
      </c>
      <c r="J15" s="119">
        <f t="shared" si="1"/>
        <v>4</v>
      </c>
      <c r="K15" s="119">
        <f t="shared" si="1"/>
        <v>85</v>
      </c>
      <c r="L15" s="119">
        <f t="shared" si="1"/>
        <v>8</v>
      </c>
      <c r="M15" s="119">
        <f t="shared" si="1"/>
        <v>4</v>
      </c>
      <c r="N15" s="119">
        <f t="shared" si="1"/>
        <v>0</v>
      </c>
      <c r="O15" s="119">
        <f t="shared" si="1"/>
        <v>2</v>
      </c>
      <c r="P15" s="119">
        <f t="shared" si="1"/>
        <v>5</v>
      </c>
      <c r="Q15" s="119">
        <f t="shared" si="1"/>
        <v>0</v>
      </c>
      <c r="R15" s="119">
        <f t="shared" si="1"/>
        <v>2</v>
      </c>
      <c r="S15" s="119">
        <f t="shared" si="1"/>
        <v>2</v>
      </c>
      <c r="T15" s="219">
        <f t="shared" si="1"/>
        <v>17</v>
      </c>
      <c r="U15" s="231">
        <f t="shared" si="1"/>
        <v>14</v>
      </c>
      <c r="V15" s="119">
        <f t="shared" ref="V15" si="2">SUM(V5:V14)</f>
        <v>0</v>
      </c>
    </row>
    <row r="16" spans="1:22" ht="15.75">
      <c r="A16" s="6">
        <v>11</v>
      </c>
      <c r="B16" s="7" t="s">
        <v>108</v>
      </c>
      <c r="C16" s="8">
        <v>63231</v>
      </c>
      <c r="D16" s="101">
        <f t="shared" si="0"/>
        <v>55</v>
      </c>
      <c r="E16" s="102">
        <v>3</v>
      </c>
      <c r="F16" s="104">
        <v>8</v>
      </c>
      <c r="G16" s="104"/>
      <c r="H16" s="104">
        <v>1</v>
      </c>
      <c r="I16" s="104"/>
      <c r="J16" s="104"/>
      <c r="K16" s="106">
        <v>25</v>
      </c>
      <c r="L16" s="104">
        <v>3</v>
      </c>
      <c r="M16" s="104">
        <v>1</v>
      </c>
      <c r="N16" s="104"/>
      <c r="O16" s="104"/>
      <c r="P16" s="104">
        <v>2</v>
      </c>
      <c r="Q16" s="104"/>
      <c r="R16" s="104"/>
      <c r="S16" s="104"/>
      <c r="T16" s="217">
        <v>8</v>
      </c>
      <c r="U16" s="229">
        <v>4</v>
      </c>
      <c r="V16" s="104">
        <v>1</v>
      </c>
    </row>
    <row r="17" spans="1:22" ht="33.75" customHeight="1">
      <c r="A17" s="302" t="s">
        <v>109</v>
      </c>
      <c r="B17" s="303"/>
      <c r="C17" s="120">
        <v>218091</v>
      </c>
      <c r="D17" s="121">
        <f t="shared" ref="D17:V17" si="3">D15+D16</f>
        <v>220</v>
      </c>
      <c r="E17" s="121">
        <f t="shared" si="3"/>
        <v>5</v>
      </c>
      <c r="F17" s="121">
        <f t="shared" si="3"/>
        <v>27</v>
      </c>
      <c r="G17" s="121">
        <f t="shared" si="3"/>
        <v>0</v>
      </c>
      <c r="H17" s="121">
        <f t="shared" si="3"/>
        <v>2</v>
      </c>
      <c r="I17" s="121">
        <f t="shared" si="3"/>
        <v>0</v>
      </c>
      <c r="J17" s="121">
        <f t="shared" si="3"/>
        <v>4</v>
      </c>
      <c r="K17" s="121">
        <f t="shared" si="3"/>
        <v>110</v>
      </c>
      <c r="L17" s="121">
        <f t="shared" si="3"/>
        <v>11</v>
      </c>
      <c r="M17" s="121">
        <f t="shared" si="3"/>
        <v>5</v>
      </c>
      <c r="N17" s="121">
        <f t="shared" si="3"/>
        <v>0</v>
      </c>
      <c r="O17" s="121">
        <f t="shared" si="3"/>
        <v>2</v>
      </c>
      <c r="P17" s="121">
        <f t="shared" si="3"/>
        <v>7</v>
      </c>
      <c r="Q17" s="121">
        <f t="shared" si="3"/>
        <v>0</v>
      </c>
      <c r="R17" s="121">
        <f t="shared" si="3"/>
        <v>2</v>
      </c>
      <c r="S17" s="121">
        <f t="shared" si="3"/>
        <v>2</v>
      </c>
      <c r="T17" s="220">
        <f t="shared" si="3"/>
        <v>25</v>
      </c>
      <c r="U17" s="231">
        <f t="shared" si="3"/>
        <v>18</v>
      </c>
      <c r="V17" s="121">
        <f t="shared" si="3"/>
        <v>1</v>
      </c>
    </row>
    <row r="18" spans="1:22" s="71" customFormat="1" ht="29.25" customHeight="1">
      <c r="A18" s="304" t="s">
        <v>110</v>
      </c>
      <c r="B18" s="304"/>
      <c r="C18" s="304"/>
      <c r="D18" s="241">
        <v>1</v>
      </c>
      <c r="E18" s="242">
        <f t="shared" ref="E18:V18" si="4">E17/$D17</f>
        <v>2.2727272727272728E-2</v>
      </c>
      <c r="F18" s="242">
        <f t="shared" si="4"/>
        <v>0.12272727272727273</v>
      </c>
      <c r="G18" s="242">
        <f t="shared" si="4"/>
        <v>0</v>
      </c>
      <c r="H18" s="242">
        <f t="shared" si="4"/>
        <v>9.0909090909090905E-3</v>
      </c>
      <c r="I18" s="242">
        <f t="shared" si="4"/>
        <v>0</v>
      </c>
      <c r="J18" s="242">
        <f t="shared" si="4"/>
        <v>1.8181818181818181E-2</v>
      </c>
      <c r="K18" s="242">
        <f t="shared" si="4"/>
        <v>0.5</v>
      </c>
      <c r="L18" s="242">
        <f t="shared" si="4"/>
        <v>0.05</v>
      </c>
      <c r="M18" s="242">
        <f t="shared" si="4"/>
        <v>2.2727272727272728E-2</v>
      </c>
      <c r="N18" s="242">
        <f t="shared" si="4"/>
        <v>0</v>
      </c>
      <c r="O18" s="242">
        <f t="shared" si="4"/>
        <v>9.0909090909090905E-3</v>
      </c>
      <c r="P18" s="242">
        <f t="shared" si="4"/>
        <v>3.1818181818181815E-2</v>
      </c>
      <c r="Q18" s="242">
        <f t="shared" si="4"/>
        <v>0</v>
      </c>
      <c r="R18" s="242">
        <f t="shared" si="4"/>
        <v>9.0909090909090905E-3</v>
      </c>
      <c r="S18" s="242">
        <f t="shared" si="4"/>
        <v>9.0909090909090905E-3</v>
      </c>
      <c r="T18" s="243">
        <f t="shared" si="4"/>
        <v>0.11363636363636363</v>
      </c>
      <c r="U18" s="244">
        <f t="shared" si="4"/>
        <v>8.1818181818181818E-2</v>
      </c>
      <c r="V18" s="122">
        <f t="shared" si="4"/>
        <v>4.5454545454545452E-3</v>
      </c>
    </row>
    <row r="19" spans="1:22" ht="42" customHeight="1">
      <c r="A19" s="305" t="s">
        <v>111</v>
      </c>
      <c r="B19" s="305"/>
      <c r="C19" s="305"/>
      <c r="D19" s="208">
        <f t="shared" ref="D19:V19" si="5">D17*100000/$C17*11.774</f>
        <v>1187.7060493096917</v>
      </c>
      <c r="E19" s="209">
        <f t="shared" si="5"/>
        <v>26.993319302492992</v>
      </c>
      <c r="F19" s="209">
        <f t="shared" si="5"/>
        <v>145.76392423346215</v>
      </c>
      <c r="G19" s="209">
        <f t="shared" si="5"/>
        <v>0</v>
      </c>
      <c r="H19" s="209">
        <f t="shared" si="5"/>
        <v>10.797327720997197</v>
      </c>
      <c r="I19" s="209">
        <f t="shared" si="5"/>
        <v>0</v>
      </c>
      <c r="J19" s="209">
        <f t="shared" si="5"/>
        <v>21.594655441994394</v>
      </c>
      <c r="K19" s="209">
        <f t="shared" si="5"/>
        <v>593.85302465484585</v>
      </c>
      <c r="L19" s="209">
        <f t="shared" si="5"/>
        <v>59.385302465484585</v>
      </c>
      <c r="M19" s="209">
        <f t="shared" si="5"/>
        <v>26.993319302492992</v>
      </c>
      <c r="N19" s="209">
        <f t="shared" si="5"/>
        <v>0</v>
      </c>
      <c r="O19" s="209">
        <f t="shared" si="5"/>
        <v>10.797327720997197</v>
      </c>
      <c r="P19" s="209">
        <f t="shared" si="5"/>
        <v>37.790647023490195</v>
      </c>
      <c r="Q19" s="209">
        <f t="shared" si="5"/>
        <v>0</v>
      </c>
      <c r="R19" s="209">
        <f t="shared" si="5"/>
        <v>10.797327720997197</v>
      </c>
      <c r="S19" s="209">
        <f t="shared" si="5"/>
        <v>10.797327720997197</v>
      </c>
      <c r="T19" s="221">
        <f t="shared" si="5"/>
        <v>134.96659651246497</v>
      </c>
      <c r="U19" s="209">
        <f t="shared" si="5"/>
        <v>97.17594948897478</v>
      </c>
      <c r="V19" s="123">
        <f t="shared" si="5"/>
        <v>5.3986638604985986</v>
      </c>
    </row>
    <row r="20" spans="1:22" ht="15.75">
      <c r="A20" s="306" t="s">
        <v>112</v>
      </c>
      <c r="B20" s="307"/>
      <c r="C20" s="308"/>
      <c r="D20" s="210">
        <v>988.00305391816312</v>
      </c>
      <c r="E20" s="211">
        <v>21.595695167610124</v>
      </c>
      <c r="F20" s="211">
        <v>140.3720185894658</v>
      </c>
      <c r="G20" s="211">
        <v>0</v>
      </c>
      <c r="H20" s="211">
        <v>21.595695167610124</v>
      </c>
      <c r="I20" s="211">
        <v>0</v>
      </c>
      <c r="J20" s="211">
        <v>32.39354275141519</v>
      </c>
      <c r="K20" s="211">
        <v>421.11605576839742</v>
      </c>
      <c r="L20" s="211">
        <v>26.994618959512653</v>
      </c>
      <c r="M20" s="211">
        <v>32.39354275141519</v>
      </c>
      <c r="N20" s="211">
        <v>0</v>
      </c>
      <c r="O20" s="211">
        <v>0</v>
      </c>
      <c r="P20" s="211">
        <v>32.39354275141519</v>
      </c>
      <c r="Q20" s="211">
        <v>0</v>
      </c>
      <c r="R20" s="211">
        <v>0</v>
      </c>
      <c r="S20" s="211">
        <v>0</v>
      </c>
      <c r="T20" s="222">
        <v>97.180628254245562</v>
      </c>
      <c r="U20" s="211">
        <v>151.16986617327086</v>
      </c>
      <c r="V20" s="125">
        <v>10.797847583805062</v>
      </c>
    </row>
    <row r="21" spans="1:22" s="71" customFormat="1" ht="44.25" customHeight="1">
      <c r="A21" s="309" t="s">
        <v>113</v>
      </c>
      <c r="B21" s="309"/>
      <c r="C21" s="309"/>
      <c r="D21" s="133">
        <f>(D19/D20)-100%</f>
        <v>0.20212791306621813</v>
      </c>
      <c r="E21" s="133">
        <f t="shared" ref="E21:U21" si="6">(E19/E20)-100%</f>
        <v>0.24993981869953363</v>
      </c>
      <c r="F21" s="133">
        <f t="shared" si="6"/>
        <v>3.8411541688843309E-2</v>
      </c>
      <c r="G21" s="133"/>
      <c r="H21" s="212" t="s">
        <v>114</v>
      </c>
      <c r="I21" s="133"/>
      <c r="J21" s="133">
        <f t="shared" si="6"/>
        <v>-0.33336543002691543</v>
      </c>
      <c r="K21" s="133">
        <f t="shared" si="6"/>
        <v>0.41018851340460216</v>
      </c>
      <c r="L21" s="212" t="s">
        <v>115</v>
      </c>
      <c r="M21" s="133">
        <f t="shared" si="6"/>
        <v>-0.16670678753364432</v>
      </c>
      <c r="N21" s="133"/>
      <c r="O21" s="133"/>
      <c r="P21" s="133">
        <f t="shared" si="6"/>
        <v>0.16661049745289813</v>
      </c>
      <c r="Q21" s="133"/>
      <c r="R21" s="133"/>
      <c r="S21" s="133"/>
      <c r="T21" s="223">
        <f t="shared" si="6"/>
        <v>0.38882202077725969</v>
      </c>
      <c r="U21" s="133">
        <f t="shared" si="6"/>
        <v>-0.35717380752595407</v>
      </c>
      <c r="V21" s="127" t="s">
        <v>114</v>
      </c>
    </row>
    <row r="22" spans="1:22" s="71" customFormat="1">
      <c r="A22" s="310" t="s">
        <v>116</v>
      </c>
      <c r="B22" s="311"/>
      <c r="C22" s="312"/>
      <c r="D22" s="128">
        <v>183</v>
      </c>
      <c r="E22" s="128">
        <v>4</v>
      </c>
      <c r="F22" s="128">
        <v>26</v>
      </c>
      <c r="G22" s="128">
        <v>0</v>
      </c>
      <c r="H22" s="128">
        <v>4</v>
      </c>
      <c r="I22" s="128">
        <v>0</v>
      </c>
      <c r="J22" s="128">
        <v>6</v>
      </c>
      <c r="K22" s="128">
        <v>78</v>
      </c>
      <c r="L22" s="128">
        <v>5</v>
      </c>
      <c r="M22" s="128">
        <v>6</v>
      </c>
      <c r="N22" s="128">
        <v>0</v>
      </c>
      <c r="O22" s="128">
        <v>0</v>
      </c>
      <c r="P22" s="128">
        <v>6</v>
      </c>
      <c r="Q22" s="128">
        <v>0</v>
      </c>
      <c r="R22" s="128">
        <v>0</v>
      </c>
      <c r="S22" s="128">
        <v>0</v>
      </c>
      <c r="T22" s="224">
        <v>18</v>
      </c>
      <c r="U22" s="46">
        <v>28</v>
      </c>
      <c r="V22" s="128">
        <v>2</v>
      </c>
    </row>
    <row r="23" spans="1:22" s="71" customFormat="1" ht="15.75">
      <c r="A23" s="299" t="s">
        <v>181</v>
      </c>
      <c r="B23" s="300"/>
      <c r="C23" s="301"/>
      <c r="D23" s="214">
        <v>1046.5898283227211</v>
      </c>
      <c r="E23" s="214">
        <v>16.268235673410171</v>
      </c>
      <c r="F23" s="214">
        <v>140.99137583622147</v>
      </c>
      <c r="G23" s="214">
        <v>0</v>
      </c>
      <c r="H23" s="214">
        <v>5.4227452244700567</v>
      </c>
      <c r="I23" s="214">
        <v>0</v>
      </c>
      <c r="J23" s="214">
        <v>27.113726122350283</v>
      </c>
      <c r="K23" s="214">
        <v>482.62432497783504</v>
      </c>
      <c r="L23" s="214">
        <v>86.763923591520907</v>
      </c>
      <c r="M23" s="214">
        <v>21.690980897880227</v>
      </c>
      <c r="N23" s="214"/>
      <c r="O23" s="214">
        <v>0</v>
      </c>
      <c r="P23" s="214">
        <v>16.268235673410171</v>
      </c>
      <c r="Q23" s="214">
        <v>0</v>
      </c>
      <c r="R23" s="214">
        <v>5.4227452244700567</v>
      </c>
      <c r="S23" s="214">
        <v>0</v>
      </c>
      <c r="T23" s="225">
        <v>108.45490448940113</v>
      </c>
      <c r="U23" s="214">
        <v>130.14588538728137</v>
      </c>
      <c r="V23" s="129">
        <v>10.845490448940113</v>
      </c>
    </row>
  </sheetData>
  <mergeCells count="13">
    <mergeCell ref="A1:T1"/>
    <mergeCell ref="A2:T2"/>
    <mergeCell ref="A3:A4"/>
    <mergeCell ref="B3:B4"/>
    <mergeCell ref="C3:C4"/>
    <mergeCell ref="D3:D4"/>
    <mergeCell ref="A23:C23"/>
    <mergeCell ref="A17:B17"/>
    <mergeCell ref="A18:C18"/>
    <mergeCell ref="A19:C19"/>
    <mergeCell ref="A20:C20"/>
    <mergeCell ref="A21:C21"/>
    <mergeCell ref="A22:C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Zeros="0" topLeftCell="A10" workbookViewId="0">
      <selection activeCell="L20" sqref="L20"/>
    </sheetView>
  </sheetViews>
  <sheetFormatPr defaultRowHeight="12.75"/>
  <cols>
    <col min="1" max="1" width="5.5703125" customWidth="1"/>
    <col min="2" max="2" width="18.7109375" customWidth="1"/>
    <col min="4" max="4" width="9.140625" style="71"/>
    <col min="5" max="8" width="7.7109375" style="71" customWidth="1"/>
    <col min="9" max="9" width="6.140625" style="71" customWidth="1"/>
    <col min="10" max="20" width="7.7109375" style="71" customWidth="1"/>
    <col min="21" max="21" width="9.140625" style="71"/>
    <col min="22" max="22" width="8.28515625" style="71" customWidth="1"/>
  </cols>
  <sheetData>
    <row r="1" spans="1:22" ht="27">
      <c r="A1" s="313" t="s">
        <v>117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232"/>
      <c r="V1" s="232"/>
    </row>
    <row r="2" spans="1:22" ht="21" thickBo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232"/>
      <c r="V2" s="233"/>
    </row>
    <row r="3" spans="1:22" ht="129.75" customHeight="1">
      <c r="A3" s="315" t="s">
        <v>69</v>
      </c>
      <c r="B3" s="317" t="s">
        <v>70</v>
      </c>
      <c r="C3" s="338" t="s">
        <v>182</v>
      </c>
      <c r="D3" s="340" t="s">
        <v>72</v>
      </c>
      <c r="E3" s="94" t="s">
        <v>73</v>
      </c>
      <c r="F3" s="95" t="s">
        <v>74</v>
      </c>
      <c r="G3" s="95" t="s">
        <v>75</v>
      </c>
      <c r="H3" s="95" t="s">
        <v>76</v>
      </c>
      <c r="I3" s="95" t="s">
        <v>77</v>
      </c>
      <c r="J3" s="95" t="s">
        <v>78</v>
      </c>
      <c r="K3" s="95" t="s">
        <v>79</v>
      </c>
      <c r="L3" s="95" t="s">
        <v>80</v>
      </c>
      <c r="M3" s="95" t="s">
        <v>81</v>
      </c>
      <c r="N3" s="95" t="s">
        <v>82</v>
      </c>
      <c r="O3" s="95" t="s">
        <v>83</v>
      </c>
      <c r="P3" s="95" t="s">
        <v>84</v>
      </c>
      <c r="Q3" s="95" t="s">
        <v>85</v>
      </c>
      <c r="R3" s="95" t="s">
        <v>86</v>
      </c>
      <c r="S3" s="95" t="s">
        <v>87</v>
      </c>
      <c r="T3" s="95" t="s">
        <v>88</v>
      </c>
      <c r="U3" s="96" t="s">
        <v>89</v>
      </c>
      <c r="V3" s="131" t="s">
        <v>118</v>
      </c>
    </row>
    <row r="4" spans="1:22" ht="26.25" thickBot="1">
      <c r="A4" s="316"/>
      <c r="B4" s="318"/>
      <c r="C4" s="339"/>
      <c r="D4" s="341"/>
      <c r="E4" s="97" t="s">
        <v>90</v>
      </c>
      <c r="F4" s="98" t="s">
        <v>91</v>
      </c>
      <c r="G4" s="98" t="s">
        <v>92</v>
      </c>
      <c r="H4" s="98" t="s">
        <v>93</v>
      </c>
      <c r="I4" s="98" t="s">
        <v>94</v>
      </c>
      <c r="J4" s="98" t="s">
        <v>95</v>
      </c>
      <c r="K4" s="99" t="s">
        <v>96</v>
      </c>
      <c r="L4" s="98" t="s">
        <v>97</v>
      </c>
      <c r="M4" s="98" t="s">
        <v>98</v>
      </c>
      <c r="N4" s="98" t="s">
        <v>99</v>
      </c>
      <c r="O4" s="98" t="s">
        <v>100</v>
      </c>
      <c r="P4" s="98" t="s">
        <v>101</v>
      </c>
      <c r="Q4" s="98" t="s">
        <v>102</v>
      </c>
      <c r="R4" s="98" t="s">
        <v>103</v>
      </c>
      <c r="S4" s="98" t="s">
        <v>104</v>
      </c>
      <c r="T4" s="98" t="s">
        <v>105</v>
      </c>
      <c r="U4" s="100" t="s">
        <v>106</v>
      </c>
      <c r="V4" s="132" t="s">
        <v>119</v>
      </c>
    </row>
    <row r="5" spans="1:22" ht="15.75">
      <c r="A5" s="6">
        <v>1</v>
      </c>
      <c r="B5" s="7" t="s">
        <v>33</v>
      </c>
      <c r="C5" s="56">
        <v>33937.5</v>
      </c>
      <c r="D5" s="234">
        <f>'[1]янв -19 '!D5*100000/'[1]янв -19 '!$C5*11.774</f>
        <v>1179.5683241252302</v>
      </c>
      <c r="E5" s="235">
        <f>'[1]янв -19 '!E5*100000/'[1]янв -19 '!$C5*11.774</f>
        <v>69.386372007366475</v>
      </c>
      <c r="F5" s="235">
        <f>'[1]янв -19 '!F5*100000/'[1]янв -19 '!$C5*11.774</f>
        <v>138.77274401473295</v>
      </c>
      <c r="G5" s="235">
        <f>'[1]янв -19 '!G5*100000/'[1]янв -19 '!$C5*11.774</f>
        <v>0</v>
      </c>
      <c r="H5" s="235">
        <f>'[1]янв -19 '!H5*100000/'[1]янв -19 '!$C5*11.774</f>
        <v>0</v>
      </c>
      <c r="I5" s="235">
        <f>'[1]янв -19 '!I5*100000/'[1]янв -19 '!$C5*11.774</f>
        <v>0</v>
      </c>
      <c r="J5" s="235">
        <f>'[1]янв -19 '!J5*100000/'[1]янв -19 '!$C5*11.774</f>
        <v>0</v>
      </c>
      <c r="K5" s="235">
        <f>'[1]янв -19 '!K5*100000/'[1]янв -19 '!$C5*11.774</f>
        <v>728.556906077348</v>
      </c>
      <c r="L5" s="235">
        <f>'[1]янв -19 '!L5*100000/'[1]янв -19 '!$C5*11.774</f>
        <v>69.386372007366475</v>
      </c>
      <c r="M5" s="235">
        <f>'[1]янв -19 '!M5*100000/'[1]янв -19 '!$C5*11.774</f>
        <v>34.693186003683238</v>
      </c>
      <c r="N5" s="235">
        <f>'[1]янв -19 '!N5*100000/'[1]янв -19 '!$C5*11.774</f>
        <v>0</v>
      </c>
      <c r="O5" s="235">
        <f>'[1]янв -19 '!O5*100000/'[1]янв -19 '!$C5*11.774</f>
        <v>34.693186003683238</v>
      </c>
      <c r="P5" s="235">
        <f>'[1]янв -19 '!P5*100000/'[1]янв -19 '!$C5*11.774</f>
        <v>0</v>
      </c>
      <c r="Q5" s="235">
        <f>'[1]янв -19 '!Q5*100000/'[1]янв -19 '!$C5*11.774</f>
        <v>0</v>
      </c>
      <c r="R5" s="235">
        <f>'[1]янв -19 '!R5*100000/'[1]янв -19 '!$C5*11.774</f>
        <v>34.693186003683238</v>
      </c>
      <c r="S5" s="235">
        <f>'[1]янв -19 '!S5*100000/'[1]янв -19 '!$C5*11.774</f>
        <v>0</v>
      </c>
      <c r="T5" s="235">
        <f>'[1]янв -19 '!T5*100000/'[1]янв -19 '!$C5*11.774</f>
        <v>0</v>
      </c>
      <c r="U5" s="235">
        <f>'[1]янв -19 '!U5*100000/'[1]янв -19 '!$C5*11.774</f>
        <v>69.386372007366475</v>
      </c>
      <c r="V5" s="234">
        <f>'[1]янв -19 '!V5*100000/'[1]янв -19 '!$C5*11.774</f>
        <v>0</v>
      </c>
    </row>
    <row r="6" spans="1:22" ht="15.75">
      <c r="A6" s="6">
        <v>2</v>
      </c>
      <c r="B6" s="7" t="s">
        <v>34</v>
      </c>
      <c r="C6" s="56">
        <v>8316</v>
      </c>
      <c r="D6" s="234">
        <f>'[1]янв -19 '!D6*100000/'[1]янв -19 '!$C6*11.774</f>
        <v>1274.2424242424242</v>
      </c>
      <c r="E6" s="235">
        <f>'[1]янв -19 '!E6*100000/'[1]янв -19 '!$C6*11.774</f>
        <v>0</v>
      </c>
      <c r="F6" s="235">
        <f>'[1]янв -19 '!F6*100000/'[1]янв -19 '!$C6*11.774</f>
        <v>141.58249158249157</v>
      </c>
      <c r="G6" s="235">
        <f>'[1]янв -19 '!G6*100000/'[1]янв -19 '!$C6*11.774</f>
        <v>0</v>
      </c>
      <c r="H6" s="235">
        <f>'[1]янв -19 '!H6*100000/'[1]янв -19 '!$C6*11.774</f>
        <v>0</v>
      </c>
      <c r="I6" s="235">
        <f>'[1]янв -19 '!I6*100000/'[1]янв -19 '!$C6*11.774</f>
        <v>0</v>
      </c>
      <c r="J6" s="235">
        <f>'[1]янв -19 '!J6*100000/'[1]янв -19 '!$C6*11.774</f>
        <v>0</v>
      </c>
      <c r="K6" s="235">
        <f>'[1]янв -19 '!K6*100000/'[1]янв -19 '!$C6*11.774</f>
        <v>707.91245791245785</v>
      </c>
      <c r="L6" s="235">
        <f>'[1]янв -19 '!L6*100000/'[1]янв -19 '!$C6*11.774</f>
        <v>0</v>
      </c>
      <c r="M6" s="235">
        <f>'[1]янв -19 '!M6*100000/'[1]янв -19 '!$C6*11.774</f>
        <v>0</v>
      </c>
      <c r="N6" s="235">
        <f>'[1]янв -19 '!N6*100000/'[1]янв -19 '!$C6*11.774</f>
        <v>0</v>
      </c>
      <c r="O6" s="235">
        <f>'[1]янв -19 '!O6*100000/'[1]янв -19 '!$C6*11.774</f>
        <v>0</v>
      </c>
      <c r="P6" s="235">
        <f>'[1]янв -19 '!P6*100000/'[1]янв -19 '!$C6*11.774</f>
        <v>0</v>
      </c>
      <c r="Q6" s="235">
        <f>'[1]янв -19 '!Q6*100000/'[1]янв -19 '!$C6*11.774</f>
        <v>0</v>
      </c>
      <c r="R6" s="235">
        <f>'[1]янв -19 '!R6*100000/'[1]янв -19 '!$C6*11.774</f>
        <v>141.58249158249157</v>
      </c>
      <c r="S6" s="235">
        <f>'[1]янв -19 '!S6*100000/'[1]янв -19 '!$C6*11.774</f>
        <v>0</v>
      </c>
      <c r="T6" s="235">
        <f>'[1]янв -19 '!T6*100000/'[1]янв -19 '!$C6*11.774</f>
        <v>141.58249158249157</v>
      </c>
      <c r="U6" s="235">
        <f>'[1]янв -19 '!U6*100000/'[1]янв -19 '!$C6*11.774</f>
        <v>141.58249158249157</v>
      </c>
      <c r="V6" s="234">
        <f>'[1]янв -19 '!V6*100000/'[1]янв -19 '!$C6*11.774</f>
        <v>0</v>
      </c>
    </row>
    <row r="7" spans="1:22" ht="15.75">
      <c r="A7" s="6">
        <v>3</v>
      </c>
      <c r="B7" s="7" t="s">
        <v>35</v>
      </c>
      <c r="C7" s="56">
        <v>12390</v>
      </c>
      <c r="D7" s="234">
        <f>'[1]янв -19 '!D7*100000/'[1]янв -19 '!$C7*11.774</f>
        <v>1235.3672316384179</v>
      </c>
      <c r="E7" s="235">
        <f>'[1]янв -19 '!E7*100000/'[1]янв -19 '!$C7*11.774</f>
        <v>0</v>
      </c>
      <c r="F7" s="235">
        <f>'[1]янв -19 '!F7*100000/'[1]янв -19 '!$C7*11.774</f>
        <v>190.05649717514126</v>
      </c>
      <c r="G7" s="235">
        <f>'[1]янв -19 '!G7*100000/'[1]янв -19 '!$C7*11.774</f>
        <v>0</v>
      </c>
      <c r="H7" s="235">
        <f>'[1]янв -19 '!H7*100000/'[1]янв -19 '!$C7*11.774</f>
        <v>0</v>
      </c>
      <c r="I7" s="235">
        <f>'[1]янв -19 '!I7*100000/'[1]янв -19 '!$C7*11.774</f>
        <v>0</v>
      </c>
      <c r="J7" s="235">
        <f>'[1]янв -19 '!J7*100000/'[1]янв -19 '!$C7*11.774</f>
        <v>95.02824858757063</v>
      </c>
      <c r="K7" s="235">
        <f>'[1]янв -19 '!K7*100000/'[1]янв -19 '!$C7*11.774</f>
        <v>665.19774011299432</v>
      </c>
      <c r="L7" s="235">
        <f>'[1]янв -19 '!L7*100000/'[1]янв -19 '!$C7*11.774</f>
        <v>95.02824858757063</v>
      </c>
      <c r="M7" s="235">
        <f>'[1]янв -19 '!M7*100000/'[1]янв -19 '!$C7*11.774</f>
        <v>0</v>
      </c>
      <c r="N7" s="235">
        <f>'[1]янв -19 '!N7*100000/'[1]янв -19 '!$C7*11.774</f>
        <v>0</v>
      </c>
      <c r="O7" s="235">
        <f>'[1]янв -19 '!O7*100000/'[1]янв -19 '!$C7*11.774</f>
        <v>0</v>
      </c>
      <c r="P7" s="235">
        <f>'[1]янв -19 '!P7*100000/'[1]янв -19 '!$C7*11.774</f>
        <v>0</v>
      </c>
      <c r="Q7" s="235">
        <f>'[1]янв -19 '!Q7*100000/'[1]янв -19 '!$C7*11.774</f>
        <v>0</v>
      </c>
      <c r="R7" s="235">
        <f>'[1]янв -19 '!R7*100000/'[1]янв -19 '!$C7*11.774</f>
        <v>0</v>
      </c>
      <c r="S7" s="235">
        <f>'[1]янв -19 '!S7*100000/'[1]янв -19 '!$C7*11.774</f>
        <v>0</v>
      </c>
      <c r="T7" s="235">
        <f>'[1]янв -19 '!T7*100000/'[1]янв -19 '!$C7*11.774</f>
        <v>190.05649717514126</v>
      </c>
      <c r="U7" s="235">
        <f>'[1]янв -19 '!U7*100000/'[1]янв -19 '!$C7*11.774</f>
        <v>0</v>
      </c>
      <c r="V7" s="234">
        <f>'[1]янв -19 '!V7*100000/'[1]янв -19 '!$C7*11.774</f>
        <v>0</v>
      </c>
    </row>
    <row r="8" spans="1:22" ht="15.75">
      <c r="A8" s="6">
        <v>4</v>
      </c>
      <c r="B8" s="7" t="s">
        <v>36</v>
      </c>
      <c r="C8" s="56">
        <v>13736.5</v>
      </c>
      <c r="D8" s="234">
        <f>'[1]янв -19 '!D8*100000/'[1]янв -19 '!$C8*11.774</f>
        <v>1285.6986859826011</v>
      </c>
      <c r="E8" s="235">
        <f>'[1]янв -19 '!E8*100000/'[1]янв -19 '!$C8*11.774</f>
        <v>0</v>
      </c>
      <c r="F8" s="235">
        <f>'[1]янв -19 '!F8*100000/'[1]янв -19 '!$C8*11.774</f>
        <v>257.13973719652017</v>
      </c>
      <c r="G8" s="235">
        <f>'[1]янв -19 '!G8*100000/'[1]янв -19 '!$C8*11.774</f>
        <v>0</v>
      </c>
      <c r="H8" s="235">
        <f>'[1]янв -19 '!H8*100000/'[1]янв -19 '!$C8*11.774</f>
        <v>0</v>
      </c>
      <c r="I8" s="235">
        <f>'[1]янв -19 '!I8*100000/'[1]янв -19 '!$C8*11.774</f>
        <v>0</v>
      </c>
      <c r="J8" s="235">
        <f>'[1]янв -19 '!J8*100000/'[1]янв -19 '!$C8*11.774</f>
        <v>171.42649146434681</v>
      </c>
      <c r="K8" s="235">
        <f>'[1]янв -19 '!K8*100000/'[1]янв -19 '!$C8*11.774</f>
        <v>599.99272012521374</v>
      </c>
      <c r="L8" s="235">
        <f>'[1]янв -19 '!L8*100000/'[1]янв -19 '!$C8*11.774</f>
        <v>0</v>
      </c>
      <c r="M8" s="235">
        <f>'[1]янв -19 '!M8*100000/'[1]янв -19 '!$C8*11.774</f>
        <v>0</v>
      </c>
      <c r="N8" s="235">
        <f>'[1]янв -19 '!N8*100000/'[1]янв -19 '!$C8*11.774</f>
        <v>0</v>
      </c>
      <c r="O8" s="235">
        <f>'[1]янв -19 '!O8*100000/'[1]янв -19 '!$C8*11.774</f>
        <v>0</v>
      </c>
      <c r="P8" s="235">
        <f>'[1]янв -19 '!P8*100000/'[1]янв -19 '!$C8*11.774</f>
        <v>85.713245732173405</v>
      </c>
      <c r="Q8" s="235">
        <f>'[1]янв -19 '!Q8*100000/'[1]янв -19 '!$C8*11.774</f>
        <v>0</v>
      </c>
      <c r="R8" s="235">
        <f>'[1]янв -19 '!R8*100000/'[1]янв -19 '!$C8*11.774</f>
        <v>0</v>
      </c>
      <c r="S8" s="235">
        <f>'[1]янв -19 '!S8*100000/'[1]янв -19 '!$C8*11.774</f>
        <v>0</v>
      </c>
      <c r="T8" s="235">
        <f>'[1]янв -19 '!T8*100000/'[1]янв -19 '!$C8*11.774</f>
        <v>171.42649146434681</v>
      </c>
      <c r="U8" s="235">
        <f>'[1]янв -19 '!U8*100000/'[1]янв -19 '!$C8*11.774</f>
        <v>0</v>
      </c>
      <c r="V8" s="234">
        <f>'[1]янв -19 '!V8*100000/'[1]янв -19 '!$C8*11.774</f>
        <v>0</v>
      </c>
    </row>
    <row r="9" spans="1:22" ht="15.75">
      <c r="A9" s="6">
        <v>5</v>
      </c>
      <c r="B9" s="7" t="s">
        <v>37</v>
      </c>
      <c r="C9" s="56">
        <v>14310</v>
      </c>
      <c r="D9" s="234">
        <f>'[1]янв -19 '!D9*100000/'[1]янв -19 '!$C9*11.774</f>
        <v>1563.2844164919634</v>
      </c>
      <c r="E9" s="235">
        <f>'[1]янв -19 '!E9*100000/'[1]янв -19 '!$C9*11.774</f>
        <v>0</v>
      </c>
      <c r="F9" s="235">
        <f>'[1]янв -19 '!F9*100000/'[1]янв -19 '!$C9*11.774</f>
        <v>164.55625436757509</v>
      </c>
      <c r="G9" s="235">
        <f>'[1]янв -19 '!G9*100000/'[1]янв -19 '!$C9*11.774</f>
        <v>0</v>
      </c>
      <c r="H9" s="235">
        <f>'[1]янв -19 '!H9*100000/'[1]янв -19 '!$C9*11.774</f>
        <v>0</v>
      </c>
      <c r="I9" s="235">
        <f>'[1]янв -19 '!I9*100000/'[1]янв -19 '!$C9*11.774</f>
        <v>0</v>
      </c>
      <c r="J9" s="235">
        <f>'[1]янв -19 '!J9*100000/'[1]янв -19 '!$C9*11.774</f>
        <v>0</v>
      </c>
      <c r="K9" s="235">
        <f>'[1]янв -19 '!K9*100000/'[1]янв -19 '!$C9*11.774</f>
        <v>658.22501747030037</v>
      </c>
      <c r="L9" s="235">
        <f>'[1]янв -19 '!L9*100000/'[1]янв -19 '!$C9*11.774</f>
        <v>246.83438155136267</v>
      </c>
      <c r="M9" s="235">
        <f>'[1]янв -19 '!M9*100000/'[1]янв -19 '!$C9*11.774</f>
        <v>0</v>
      </c>
      <c r="N9" s="235">
        <f>'[1]янв -19 '!N9*100000/'[1]янв -19 '!$C9*11.774</f>
        <v>0</v>
      </c>
      <c r="O9" s="235">
        <f>'[1]янв -19 '!O9*100000/'[1]янв -19 '!$C9*11.774</f>
        <v>0</v>
      </c>
      <c r="P9" s="235">
        <f>'[1]янв -19 '!P9*100000/'[1]янв -19 '!$C9*11.774</f>
        <v>164.55625436757509</v>
      </c>
      <c r="Q9" s="235">
        <f>'[1]янв -19 '!Q9*100000/'[1]янв -19 '!$C9*11.774</f>
        <v>0</v>
      </c>
      <c r="R9" s="235">
        <f>'[1]янв -19 '!R9*100000/'[1]янв -19 '!$C9*11.774</f>
        <v>0</v>
      </c>
      <c r="S9" s="235">
        <f>'[1]янв -19 '!S9*100000/'[1]янв -19 '!$C9*11.774</f>
        <v>82.278127183787547</v>
      </c>
      <c r="T9" s="235">
        <f>'[1]янв -19 '!T9*100000/'[1]янв -19 '!$C9*11.774</f>
        <v>82.278127183787547</v>
      </c>
      <c r="U9" s="235">
        <f>'[1]янв -19 '!U9*100000/'[1]янв -19 '!$C9*11.774</f>
        <v>164.55625436757509</v>
      </c>
      <c r="V9" s="234">
        <f>'[1]янв -19 '!V9*100000/'[1]янв -19 '!$C9*11.774</f>
        <v>0</v>
      </c>
    </row>
    <row r="10" spans="1:22" ht="15.75">
      <c r="A10" s="6">
        <v>6</v>
      </c>
      <c r="B10" s="7" t="s">
        <v>38</v>
      </c>
      <c r="C10" s="56">
        <v>11578</v>
      </c>
      <c r="D10" s="234">
        <f>'[1]янв -19 '!D10*100000/'[1]янв -19 '!$C10*11.774</f>
        <v>1220.3143893591293</v>
      </c>
      <c r="E10" s="235">
        <f>'[1]янв -19 '!E10*100000/'[1]янв -19 '!$C10*11.774</f>
        <v>0</v>
      </c>
      <c r="F10" s="235">
        <f>'[1]янв -19 '!F10*100000/'[1]янв -19 '!$C10*11.774</f>
        <v>0</v>
      </c>
      <c r="G10" s="235">
        <f>'[1]янв -19 '!G10*100000/'[1]янв -19 '!$C10*11.774</f>
        <v>0</v>
      </c>
      <c r="H10" s="235">
        <f>'[1]янв -19 '!H10*100000/'[1]янв -19 '!$C10*11.774</f>
        <v>0</v>
      </c>
      <c r="I10" s="235">
        <f>'[1]янв -19 '!I10*100000/'[1]янв -19 '!$C10*11.774</f>
        <v>0</v>
      </c>
      <c r="J10" s="235">
        <f>'[1]янв -19 '!J10*100000/'[1]янв -19 '!$C10*11.774</f>
        <v>101.69286577992744</v>
      </c>
      <c r="K10" s="235">
        <f>'[1]янв -19 '!K10*100000/'[1]янв -19 '!$C10*11.774</f>
        <v>813.54292623941956</v>
      </c>
      <c r="L10" s="235">
        <f>'[1]янв -19 '!L10*100000/'[1]янв -19 '!$C10*11.774</f>
        <v>101.69286577992744</v>
      </c>
      <c r="M10" s="235">
        <f>'[1]янв -19 '!M10*100000/'[1]янв -19 '!$C10*11.774</f>
        <v>0</v>
      </c>
      <c r="N10" s="235">
        <f>'[1]янв -19 '!N10*100000/'[1]янв -19 '!$C10*11.774</f>
        <v>0</v>
      </c>
      <c r="O10" s="235">
        <f>'[1]янв -19 '!O10*100000/'[1]янв -19 '!$C10*11.774</f>
        <v>0</v>
      </c>
      <c r="P10" s="235">
        <f>'[1]янв -19 '!P10*100000/'[1]янв -19 '!$C10*11.774</f>
        <v>0</v>
      </c>
      <c r="Q10" s="235">
        <f>'[1]янв -19 '!Q10*100000/'[1]янв -19 '!$C10*11.774</f>
        <v>0</v>
      </c>
      <c r="R10" s="235">
        <f>'[1]янв -19 '!R10*100000/'[1]янв -19 '!$C10*11.774</f>
        <v>0</v>
      </c>
      <c r="S10" s="235">
        <f>'[1]янв -19 '!S10*100000/'[1]янв -19 '!$C10*11.774</f>
        <v>101.69286577992744</v>
      </c>
      <c r="T10" s="235">
        <f>'[1]янв -19 '!T10*100000/'[1]янв -19 '!$C10*11.774</f>
        <v>0</v>
      </c>
      <c r="U10" s="235">
        <f>'[1]янв -19 '!U10*100000/'[1]янв -19 '!$C10*11.774</f>
        <v>101.69286577992744</v>
      </c>
      <c r="V10" s="234">
        <f>'[1]янв -19 '!V10*100000/'[1]янв -19 '!$C10*11.774</f>
        <v>0</v>
      </c>
    </row>
    <row r="11" spans="1:22" ht="15.75">
      <c r="A11" s="6">
        <v>7</v>
      </c>
      <c r="B11" s="7" t="s">
        <v>39</v>
      </c>
      <c r="C11" s="56">
        <v>19197.5</v>
      </c>
      <c r="D11" s="234">
        <f>'[1]янв -19 '!D11*100000/'[1]янв -19 '!$C11*11.774</f>
        <v>674.63992707383773</v>
      </c>
      <c r="E11" s="235">
        <f>'[1]янв -19 '!E11*100000/'[1]янв -19 '!$C11*11.774</f>
        <v>0</v>
      </c>
      <c r="F11" s="235">
        <f>'[1]янв -19 '!F11*100000/'[1]янв -19 '!$C11*11.774</f>
        <v>61.330902461257978</v>
      </c>
      <c r="G11" s="235">
        <f>'[1]янв -19 '!G11*100000/'[1]янв -19 '!$C11*11.774</f>
        <v>0</v>
      </c>
      <c r="H11" s="235">
        <f>'[1]янв -19 '!H11*100000/'[1]янв -19 '!$C11*11.774</f>
        <v>0</v>
      </c>
      <c r="I11" s="235">
        <f>'[1]янв -19 '!I11*100000/'[1]янв -19 '!$C11*11.774</f>
        <v>0</v>
      </c>
      <c r="J11" s="235">
        <f>'[1]янв -19 '!J11*100000/'[1]янв -19 '!$C11*11.774</f>
        <v>0</v>
      </c>
      <c r="K11" s="235">
        <f>'[1]янв -19 '!K11*100000/'[1]янв -19 '!$C11*11.774</f>
        <v>367.98541476754781</v>
      </c>
      <c r="L11" s="235">
        <f>'[1]янв -19 '!L11*100000/'[1]янв -19 '!$C11*11.774</f>
        <v>0</v>
      </c>
      <c r="M11" s="235">
        <f>'[1]янв -19 '!M11*100000/'[1]янв -19 '!$C11*11.774</f>
        <v>0</v>
      </c>
      <c r="N11" s="235">
        <f>'[1]янв -19 '!N11*100000/'[1]янв -19 '!$C11*11.774</f>
        <v>0</v>
      </c>
      <c r="O11" s="235">
        <f>'[1]янв -19 '!O11*100000/'[1]янв -19 '!$C11*11.774</f>
        <v>0</v>
      </c>
      <c r="P11" s="235">
        <f>'[1]янв -19 '!P11*100000/'[1]янв -19 '!$C11*11.774</f>
        <v>61.330902461257978</v>
      </c>
      <c r="Q11" s="235">
        <f>'[1]янв -19 '!Q11*100000/'[1]янв -19 '!$C11*11.774</f>
        <v>0</v>
      </c>
      <c r="R11" s="235">
        <f>'[1]янв -19 '!R11*100000/'[1]янв -19 '!$C11*11.774</f>
        <v>0</v>
      </c>
      <c r="S11" s="235">
        <f>'[1]янв -19 '!S11*100000/'[1]янв -19 '!$C11*11.774</f>
        <v>0</v>
      </c>
      <c r="T11" s="235">
        <f>'[1]янв -19 '!T11*100000/'[1]янв -19 '!$C11*11.774</f>
        <v>61.330902461257978</v>
      </c>
      <c r="U11" s="235">
        <f>'[1]янв -19 '!U11*100000/'[1]янв -19 '!$C11*11.774</f>
        <v>122.66180492251596</v>
      </c>
      <c r="V11" s="234">
        <f>'[1]янв -19 '!V11*100000/'[1]янв -19 '!$C11*11.774</f>
        <v>0</v>
      </c>
    </row>
    <row r="12" spans="1:22" ht="15.75">
      <c r="A12" s="6">
        <v>8</v>
      </c>
      <c r="B12" s="7" t="s">
        <v>40</v>
      </c>
      <c r="C12" s="56">
        <v>14686.5</v>
      </c>
      <c r="D12" s="234">
        <f>'[1]янв -19 '!D12*100000/'[1]янв -19 '!$C12*11.774</f>
        <v>1443.0395260953935</v>
      </c>
      <c r="E12" s="235">
        <f>'[1]янв -19 '!E12*100000/'[1]янв -19 '!$C12*11.774</f>
        <v>0</v>
      </c>
      <c r="F12" s="235">
        <f>'[1]янв -19 '!F12*100000/'[1]янв -19 '!$C12*11.774</f>
        <v>160.33772512171041</v>
      </c>
      <c r="G12" s="235">
        <f>'[1]янв -19 '!G12*100000/'[1]янв -19 '!$C12*11.774</f>
        <v>0</v>
      </c>
      <c r="H12" s="235">
        <f>'[1]янв -19 '!H12*100000/'[1]янв -19 '!$C12*11.774</f>
        <v>0</v>
      </c>
      <c r="I12" s="235">
        <f>'[1]янв -19 '!I12*100000/'[1]янв -19 '!$C12*11.774</f>
        <v>0</v>
      </c>
      <c r="J12" s="235">
        <f>'[1]янв -19 '!J12*100000/'[1]янв -19 '!$C12*11.774</f>
        <v>0</v>
      </c>
      <c r="K12" s="235">
        <f>'[1]янв -19 '!K12*100000/'[1]янв -19 '!$C12*11.774</f>
        <v>721.51976304769676</v>
      </c>
      <c r="L12" s="235">
        <f>'[1]янв -19 '!L12*100000/'[1]янв -19 '!$C12*11.774</f>
        <v>80.168862560855203</v>
      </c>
      <c r="M12" s="235">
        <f>'[1]янв -19 '!M12*100000/'[1]янв -19 '!$C12*11.774</f>
        <v>80.168862560855203</v>
      </c>
      <c r="N12" s="235">
        <f>'[1]янв -19 '!N12*100000/'[1]янв -19 '!$C12*11.774</f>
        <v>0</v>
      </c>
      <c r="O12" s="235">
        <f>'[1]янв -19 '!O12*100000/'[1]янв -19 '!$C12*11.774</f>
        <v>0</v>
      </c>
      <c r="P12" s="235">
        <f>'[1]янв -19 '!P12*100000/'[1]янв -19 '!$C12*11.774</f>
        <v>80.168862560855203</v>
      </c>
      <c r="Q12" s="235">
        <f>'[1]янв -19 '!Q12*100000/'[1]янв -19 '!$C12*11.774</f>
        <v>0</v>
      </c>
      <c r="R12" s="235">
        <f>'[1]янв -19 '!R12*100000/'[1]янв -19 '!$C12*11.774</f>
        <v>0</v>
      </c>
      <c r="S12" s="235">
        <f>'[1]янв -19 '!S12*100000/'[1]янв -19 '!$C12*11.774</f>
        <v>0</v>
      </c>
      <c r="T12" s="235">
        <f>'[1]янв -19 '!T12*100000/'[1]янв -19 '!$C12*11.774</f>
        <v>240.50658768256559</v>
      </c>
      <c r="U12" s="235">
        <f>'[1]янв -19 '!U12*100000/'[1]янв -19 '!$C12*11.774</f>
        <v>80.168862560855203</v>
      </c>
      <c r="V12" s="234">
        <f>'[1]янв -19 '!V12*100000/'[1]янв -19 '!$C12*11.774</f>
        <v>0</v>
      </c>
    </row>
    <row r="13" spans="1:22" ht="15.75">
      <c r="A13" s="6">
        <v>9</v>
      </c>
      <c r="B13" s="7" t="s">
        <v>41</v>
      </c>
      <c r="C13" s="56">
        <v>16312.5</v>
      </c>
      <c r="D13" s="234">
        <f>'[1]янв -19 '!D13*100000/'[1]янв -19 '!$C13*11.774</f>
        <v>1660.0888888888887</v>
      </c>
      <c r="E13" s="235">
        <f>'[1]янв -19 '!E13*100000/'[1]янв -19 '!$C13*11.774</f>
        <v>0</v>
      </c>
      <c r="F13" s="235">
        <f>'[1]янв -19 '!F13*100000/'[1]янв -19 '!$C13*11.774</f>
        <v>216.5333333333333</v>
      </c>
      <c r="G13" s="235">
        <f>'[1]янв -19 '!G13*100000/'[1]янв -19 '!$C13*11.774</f>
        <v>0</v>
      </c>
      <c r="H13" s="235">
        <f>'[1]янв -19 '!H13*100000/'[1]янв -19 '!$C13*11.774</f>
        <v>72.177777777777777</v>
      </c>
      <c r="I13" s="235">
        <f>'[1]янв -19 '!I13*100000/'[1]янв -19 '!$C13*11.774</f>
        <v>0</v>
      </c>
      <c r="J13" s="235">
        <f>'[1]янв -19 '!J13*100000/'[1]янв -19 '!$C13*11.774</f>
        <v>0</v>
      </c>
      <c r="K13" s="235">
        <f>'[1]янв -19 '!K13*100000/'[1]янв -19 '!$C13*11.774</f>
        <v>577.42222222222222</v>
      </c>
      <c r="L13" s="235">
        <f>'[1]янв -19 '!L13*100000/'[1]янв -19 '!$C13*11.774</f>
        <v>0</v>
      </c>
      <c r="M13" s="235">
        <f>'[1]янв -19 '!M13*100000/'[1]янв -19 '!$C13*11.774</f>
        <v>72.177777777777777</v>
      </c>
      <c r="N13" s="235">
        <f>'[1]янв -19 '!N13*100000/'[1]янв -19 '!$C13*11.774</f>
        <v>0</v>
      </c>
      <c r="O13" s="235">
        <f>'[1]янв -19 '!O13*100000/'[1]янв -19 '!$C13*11.774</f>
        <v>72.177777777777777</v>
      </c>
      <c r="P13" s="235">
        <f>'[1]янв -19 '!P13*100000/'[1]янв -19 '!$C13*11.774</f>
        <v>0</v>
      </c>
      <c r="Q13" s="235">
        <f>'[1]янв -19 '!Q13*100000/'[1]янв -19 '!$C13*11.774</f>
        <v>0</v>
      </c>
      <c r="R13" s="235">
        <f>'[1]янв -19 '!R13*100000/'[1]янв -19 '!$C13*11.774</f>
        <v>0</v>
      </c>
      <c r="S13" s="235">
        <f>'[1]янв -19 '!S13*100000/'[1]янв -19 '!$C13*11.774</f>
        <v>0</v>
      </c>
      <c r="T13" s="235">
        <f>'[1]янв -19 '!T13*100000/'[1]янв -19 '!$C13*11.774</f>
        <v>433.06666666666661</v>
      </c>
      <c r="U13" s="235">
        <f>'[1]янв -19 '!U13*100000/'[1]янв -19 '!$C13*11.774</f>
        <v>216.5333333333333</v>
      </c>
      <c r="V13" s="234">
        <f>'[1]янв -19 '!V13*100000/'[1]янв -19 '!$C13*11.774</f>
        <v>0</v>
      </c>
    </row>
    <row r="14" spans="1:22" ht="15.75">
      <c r="A14" s="6">
        <v>10</v>
      </c>
      <c r="B14" s="21" t="s">
        <v>42</v>
      </c>
      <c r="C14" s="56">
        <v>10395.5</v>
      </c>
      <c r="D14" s="234">
        <f>'[1]янв -19 '!D14*100000/'[1]янв -19 '!$C14*11.774</f>
        <v>1245.8659997114135</v>
      </c>
      <c r="E14" s="235">
        <f>'[1]янв -19 '!E14*100000/'[1]янв -19 '!$C14*11.774</f>
        <v>0</v>
      </c>
      <c r="F14" s="235">
        <f>'[1]янв -19 '!F14*100000/'[1]янв -19 '!$C14*11.774</f>
        <v>113.26054542831032</v>
      </c>
      <c r="G14" s="235">
        <f>'[1]янв -19 '!G14*100000/'[1]янв -19 '!$C14*11.774</f>
        <v>0</v>
      </c>
      <c r="H14" s="235">
        <f>'[1]янв -19 '!H14*100000/'[1]янв -19 '!$C14*11.774</f>
        <v>0</v>
      </c>
      <c r="I14" s="235">
        <f>'[1]янв -19 '!I14*100000/'[1]янв -19 '!$C14*11.774</f>
        <v>0</v>
      </c>
      <c r="J14" s="235">
        <f>'[1]янв -19 '!J14*100000/'[1]янв -19 '!$C14*11.774</f>
        <v>0</v>
      </c>
      <c r="K14" s="235">
        <f>'[1]янв -19 '!K14*100000/'[1]янв -19 '!$C14*11.774</f>
        <v>679.56327256986185</v>
      </c>
      <c r="L14" s="235">
        <f>'[1]янв -19 '!L14*100000/'[1]янв -19 '!$C14*11.774</f>
        <v>0</v>
      </c>
      <c r="M14" s="235">
        <f>'[1]янв -19 '!M14*100000/'[1]янв -19 '!$C14*11.774</f>
        <v>113.26054542831032</v>
      </c>
      <c r="N14" s="235">
        <f>'[1]янв -19 '!N14*100000/'[1]янв -19 '!$C14*11.774</f>
        <v>0</v>
      </c>
      <c r="O14" s="235">
        <f>'[1]янв -19 '!O14*100000/'[1]янв -19 '!$C14*11.774</f>
        <v>0</v>
      </c>
      <c r="P14" s="235">
        <f>'[1]янв -19 '!P14*100000/'[1]янв -19 '!$C14*11.774</f>
        <v>0</v>
      </c>
      <c r="Q14" s="235">
        <f>'[1]янв -19 '!Q14*100000/'[1]янв -19 '!$C14*11.774</f>
        <v>0</v>
      </c>
      <c r="R14" s="235">
        <f>'[1]янв -19 '!R14*100000/'[1]янв -19 '!$C14*11.774</f>
        <v>0</v>
      </c>
      <c r="S14" s="235">
        <f>'[1]янв -19 '!S14*100000/'[1]янв -19 '!$C14*11.774</f>
        <v>0</v>
      </c>
      <c r="T14" s="235">
        <f>'[1]янв -19 '!T14*100000/'[1]янв -19 '!$C14*11.774</f>
        <v>113.26054542831032</v>
      </c>
      <c r="U14" s="235">
        <f>'[1]янв -19 '!U14*100000/'[1]янв -19 '!$C14*11.774</f>
        <v>226.52109085662065</v>
      </c>
      <c r="V14" s="234">
        <f>'[1]янв -19 '!V14*100000/'[1]янв -19 '!$C14*11.774</f>
        <v>0</v>
      </c>
    </row>
    <row r="15" spans="1:22" ht="15.75">
      <c r="A15" s="331" t="s">
        <v>43</v>
      </c>
      <c r="B15" s="332"/>
      <c r="C15" s="118">
        <v>154860</v>
      </c>
      <c r="D15" s="236">
        <f>'[1]янв -19 '!D15*100000/'[1]янв -19 '!$C15*11.774</f>
        <v>1254.4943820224719</v>
      </c>
      <c r="E15" s="236">
        <f>'[1]янв -19 '!E15*100000/'[1]янв -19 '!$C15*11.774</f>
        <v>15.205992509363295</v>
      </c>
      <c r="F15" s="236">
        <f>'[1]янв -19 '!F15*100000/'[1]янв -19 '!$C15*11.774</f>
        <v>144.45692883895131</v>
      </c>
      <c r="G15" s="236">
        <f>'[1]янв -19 '!G15*100000/'[1]янв -19 '!$C15*11.774</f>
        <v>0</v>
      </c>
      <c r="H15" s="236">
        <f>'[1]янв -19 '!H15*100000/'[1]янв -19 '!$C15*11.774</f>
        <v>7.6029962546816474</v>
      </c>
      <c r="I15" s="236">
        <f>'[1]янв -19 '!I15*100000/'[1]янв -19 '!$C15*11.774</f>
        <v>0</v>
      </c>
      <c r="J15" s="236">
        <f>'[1]янв -19 '!J15*100000/'[1]янв -19 '!$C15*11.774</f>
        <v>30.41198501872659</v>
      </c>
      <c r="K15" s="236">
        <f>'[1]янв -19 '!K15*100000/'[1]янв -19 '!$C15*11.774</f>
        <v>646.25468164794006</v>
      </c>
      <c r="L15" s="236">
        <f>'[1]янв -19 '!L15*100000/'[1]янв -19 '!$C15*11.774</f>
        <v>60.823970037453179</v>
      </c>
      <c r="M15" s="236">
        <f>'[1]янв -19 '!M15*100000/'[1]янв -19 '!$C15*11.774</f>
        <v>30.41198501872659</v>
      </c>
      <c r="N15" s="236">
        <f>'[1]янв -19 '!N15*100000/'[1]янв -19 '!$C15*11.774</f>
        <v>0</v>
      </c>
      <c r="O15" s="236">
        <f>'[1]янв -19 '!O15*100000/'[1]янв -19 '!$C15*11.774</f>
        <v>15.205992509363295</v>
      </c>
      <c r="P15" s="236">
        <f>'[1]янв -19 '!P15*100000/'[1]янв -19 '!$C15*11.774</f>
        <v>38.014981273408239</v>
      </c>
      <c r="Q15" s="236">
        <f>'[1]янв -19 '!Q15*100000/'[1]янв -19 '!$C15*11.774</f>
        <v>0</v>
      </c>
      <c r="R15" s="236">
        <f>'[1]янв -19 '!R15*100000/'[1]янв -19 '!$C15*11.774</f>
        <v>15.205992509363295</v>
      </c>
      <c r="S15" s="236">
        <f>'[1]янв -19 '!S15*100000/'[1]янв -19 '!$C15*11.774</f>
        <v>15.205992509363295</v>
      </c>
      <c r="T15" s="236">
        <f>'[1]янв -19 '!T15*100000/'[1]янв -19 '!$C15*11.774</f>
        <v>129.250936329588</v>
      </c>
      <c r="U15" s="236">
        <f>'[1]янв -19 '!U15*100000/'[1]янв -19 '!$C15*11.774</f>
        <v>106.44194756554306</v>
      </c>
      <c r="V15" s="236">
        <f>'[1]янв -19 '!V15*100000/'[1]янв -19 '!$C15*11.774</f>
        <v>0</v>
      </c>
    </row>
    <row r="16" spans="1:22" ht="15.75">
      <c r="A16" s="333" t="s">
        <v>108</v>
      </c>
      <c r="B16" s="332"/>
      <c r="C16" s="56">
        <v>63231</v>
      </c>
      <c r="D16" s="234">
        <f>'[1]янв -19 '!D16*100000/'[1]янв -19 '!$C16*11.774</f>
        <v>1024.1337318720248</v>
      </c>
      <c r="E16" s="235">
        <f>'[1]янв -19 '!E16*100000/'[1]янв -19 '!$C16*11.774</f>
        <v>55.861839920292255</v>
      </c>
      <c r="F16" s="235">
        <f>'[1]янв -19 '!F16*100000/'[1]янв -19 '!$C16*11.774</f>
        <v>148.96490645411268</v>
      </c>
      <c r="G16" s="235">
        <f>'[1]янв -19 '!G16*100000/'[1]янв -19 '!$C16*11.774</f>
        <v>0</v>
      </c>
      <c r="H16" s="235">
        <f>'[1]янв -19 '!H16*100000/'[1]янв -19 '!$C16*11.774</f>
        <v>18.620613306764085</v>
      </c>
      <c r="I16" s="235">
        <f>'[1]янв -19 '!I16*100000/'[1]янв -19 '!$C16*11.774</f>
        <v>0</v>
      </c>
      <c r="J16" s="235">
        <f>'[1]янв -19 '!J16*100000/'[1]янв -19 '!$C16*11.774</f>
        <v>0</v>
      </c>
      <c r="K16" s="235">
        <f>'[1]янв -19 '!K16*100000/'[1]янв -19 '!$C16*11.774</f>
        <v>465.51533266910212</v>
      </c>
      <c r="L16" s="235">
        <f>'[1]янв -19 '!L16*100000/'[1]янв -19 '!$C16*11.774</f>
        <v>55.861839920292255</v>
      </c>
      <c r="M16" s="235">
        <f>'[1]янв -19 '!M16*100000/'[1]янв -19 '!$C16*11.774</f>
        <v>18.620613306764085</v>
      </c>
      <c r="N16" s="235">
        <f>'[1]янв -19 '!N16*100000/'[1]янв -19 '!$C16*11.774</f>
        <v>0</v>
      </c>
      <c r="O16" s="235">
        <f>'[1]янв -19 '!O16*100000/'[1]янв -19 '!$C16*11.774</f>
        <v>0</v>
      </c>
      <c r="P16" s="235">
        <f>'[1]янв -19 '!P16*100000/'[1]янв -19 '!$C16*11.774</f>
        <v>37.24122661352817</v>
      </c>
      <c r="Q16" s="235">
        <f>'[1]янв -19 '!Q16*100000/'[1]янв -19 '!$C16*11.774</f>
        <v>0</v>
      </c>
      <c r="R16" s="235">
        <f>'[1]янв -19 '!R16*100000/'[1]янв -19 '!$C16*11.774</f>
        <v>0</v>
      </c>
      <c r="S16" s="235">
        <f>'[1]янв -19 '!S16*100000/'[1]янв -19 '!$C16*11.774</f>
        <v>0</v>
      </c>
      <c r="T16" s="235">
        <f>'[1]янв -19 '!T16*100000/'[1]янв -19 '!$C16*11.774</f>
        <v>148.96490645411268</v>
      </c>
      <c r="U16" s="235">
        <f>'[1]янв -19 '!U16*100000/'[1]янв -19 '!$C16*11.774</f>
        <v>74.48245322705634</v>
      </c>
      <c r="V16" s="235">
        <f>'[1]янв -19 '!V16*100000/'[1]янв -19 '!$C16*11.774</f>
        <v>18.620613306764085</v>
      </c>
    </row>
    <row r="17" spans="1:22" ht="49.5" customHeight="1">
      <c r="A17" s="334" t="s">
        <v>184</v>
      </c>
      <c r="B17" s="335"/>
      <c r="C17" s="36">
        <v>218091</v>
      </c>
      <c r="D17" s="237">
        <f>'[1]янв -19 '!D17*100000/'[1]янв -19 '!$C17*11.774</f>
        <v>1187.7060493096917</v>
      </c>
      <c r="E17" s="237">
        <f>'[1]янв -19 '!E17*100000/'[1]янв -19 '!$C17*11.774</f>
        <v>26.993319302492992</v>
      </c>
      <c r="F17" s="237">
        <f>'[1]янв -19 '!F17*100000/'[1]янв -19 '!$C17*11.774</f>
        <v>145.76392423346215</v>
      </c>
      <c r="G17" s="237">
        <f>'[1]янв -19 '!G17*100000/'[1]янв -19 '!$C17*11.774</f>
        <v>0</v>
      </c>
      <c r="H17" s="237">
        <f>'[1]янв -19 '!H17*100000/'[1]янв -19 '!$C17*11.774</f>
        <v>10.797327720997197</v>
      </c>
      <c r="I17" s="237">
        <f>'[1]янв -19 '!I17*100000/'[1]янв -19 '!$C17*11.774</f>
        <v>0</v>
      </c>
      <c r="J17" s="237">
        <f>'[1]янв -19 '!J17*100000/'[1]янв -19 '!$C17*11.774</f>
        <v>21.594655441994394</v>
      </c>
      <c r="K17" s="237">
        <f>'[1]янв -19 '!K17*100000/'[1]янв -19 '!$C17*11.774</f>
        <v>593.85302465484585</v>
      </c>
      <c r="L17" s="237">
        <f>'[1]янв -19 '!L17*100000/'[1]янв -19 '!$C17*11.774</f>
        <v>59.385302465484585</v>
      </c>
      <c r="M17" s="237">
        <f>'[1]янв -19 '!M17*100000/'[1]янв -19 '!$C17*11.774</f>
        <v>26.993319302492992</v>
      </c>
      <c r="N17" s="237">
        <f>'[1]янв -19 '!N17*100000/'[1]янв -19 '!$C17*11.774</f>
        <v>0</v>
      </c>
      <c r="O17" s="237">
        <f>'[1]янв -19 '!O17*100000/'[1]янв -19 '!$C17*11.774</f>
        <v>10.797327720997197</v>
      </c>
      <c r="P17" s="237">
        <f>'[1]янв -19 '!P17*100000/'[1]янв -19 '!$C17*11.774</f>
        <v>37.790647023490195</v>
      </c>
      <c r="Q17" s="237">
        <f>'[1]янв -19 '!Q17*100000/'[1]янв -19 '!$C17*11.774</f>
        <v>0</v>
      </c>
      <c r="R17" s="237">
        <f>'[1]янв -19 '!R17*100000/'[1]янв -19 '!$C17*11.774</f>
        <v>10.797327720997197</v>
      </c>
      <c r="S17" s="237">
        <f>'[1]янв -19 '!S17*100000/'[1]янв -19 '!$C17*11.774</f>
        <v>10.797327720997197</v>
      </c>
      <c r="T17" s="237">
        <f>'[1]янв -19 '!T17*100000/'[1]янв -19 '!$C17*11.774</f>
        <v>134.96659651246497</v>
      </c>
      <c r="U17" s="237">
        <f>'[1]янв -19 '!U17*100000/'[1]янв -19 '!$C17*11.774</f>
        <v>97.17594948897478</v>
      </c>
      <c r="V17" s="237">
        <f>'[1]янв -19 '!V17*100000/'[1]янв -19 '!$C17*11.774</f>
        <v>5.3986638604985986</v>
      </c>
    </row>
    <row r="18" spans="1:22" ht="30.75" customHeight="1">
      <c r="A18" s="336" t="s">
        <v>110</v>
      </c>
      <c r="B18" s="336"/>
      <c r="C18" s="336"/>
      <c r="D18" s="238">
        <v>1</v>
      </c>
      <c r="E18" s="239">
        <f>E17/$D17</f>
        <v>2.2727272727272728E-2</v>
      </c>
      <c r="F18" s="239">
        <f t="shared" ref="F18:V18" si="0">F17/$D17</f>
        <v>0.12272727272727271</v>
      </c>
      <c r="G18" s="239">
        <f t="shared" si="0"/>
        <v>0</v>
      </c>
      <c r="H18" s="239">
        <f t="shared" si="0"/>
        <v>9.0909090909090905E-3</v>
      </c>
      <c r="I18" s="239">
        <f t="shared" si="0"/>
        <v>0</v>
      </c>
      <c r="J18" s="239">
        <f t="shared" si="0"/>
        <v>1.8181818181818181E-2</v>
      </c>
      <c r="K18" s="239">
        <f t="shared" si="0"/>
        <v>0.5</v>
      </c>
      <c r="L18" s="239">
        <f t="shared" si="0"/>
        <v>0.05</v>
      </c>
      <c r="M18" s="239">
        <f t="shared" si="0"/>
        <v>2.2727272727272728E-2</v>
      </c>
      <c r="N18" s="239">
        <f t="shared" si="0"/>
        <v>0</v>
      </c>
      <c r="O18" s="239">
        <f t="shared" si="0"/>
        <v>9.0909090909090905E-3</v>
      </c>
      <c r="P18" s="239">
        <f t="shared" si="0"/>
        <v>3.1818181818181822E-2</v>
      </c>
      <c r="Q18" s="239">
        <f t="shared" si="0"/>
        <v>0</v>
      </c>
      <c r="R18" s="239">
        <f t="shared" si="0"/>
        <v>9.0909090909090905E-3</v>
      </c>
      <c r="S18" s="239">
        <f t="shared" si="0"/>
        <v>9.0909090909090905E-3</v>
      </c>
      <c r="T18" s="239">
        <f t="shared" si="0"/>
        <v>0.11363636363636365</v>
      </c>
      <c r="U18" s="239">
        <f t="shared" si="0"/>
        <v>8.1818181818181818E-2</v>
      </c>
      <c r="V18" s="239">
        <f t="shared" si="0"/>
        <v>4.5454545454545452E-3</v>
      </c>
    </row>
    <row r="19" spans="1:22" ht="24" customHeight="1">
      <c r="A19" s="306" t="s">
        <v>112</v>
      </c>
      <c r="B19" s="307"/>
      <c r="C19" s="308"/>
      <c r="D19" s="124">
        <v>988.00305391816312</v>
      </c>
      <c r="E19" s="125">
        <v>21.595695167610124</v>
      </c>
      <c r="F19" s="125">
        <v>140.3720185894658</v>
      </c>
      <c r="G19" s="125">
        <v>0</v>
      </c>
      <c r="H19" s="125">
        <v>21.595695167610124</v>
      </c>
      <c r="I19" s="125">
        <v>0</v>
      </c>
      <c r="J19" s="125">
        <v>32.39354275141519</v>
      </c>
      <c r="K19" s="125">
        <v>421.11605576839742</v>
      </c>
      <c r="L19" s="125">
        <v>26.994618959512653</v>
      </c>
      <c r="M19" s="125">
        <v>32.39354275141519</v>
      </c>
      <c r="N19" s="125">
        <v>0</v>
      </c>
      <c r="O19" s="125">
        <v>0</v>
      </c>
      <c r="P19" s="125">
        <v>32.39354275141519</v>
      </c>
      <c r="Q19" s="125">
        <v>0</v>
      </c>
      <c r="R19" s="125">
        <v>0</v>
      </c>
      <c r="S19" s="125">
        <v>0</v>
      </c>
      <c r="T19" s="125">
        <v>97.180628254245562</v>
      </c>
      <c r="U19" s="125">
        <v>151.16986617327086</v>
      </c>
      <c r="V19" s="125">
        <v>10.797847583805062</v>
      </c>
    </row>
    <row r="20" spans="1:22" ht="47.25" customHeight="1">
      <c r="A20" s="337" t="s">
        <v>120</v>
      </c>
      <c r="B20" s="337"/>
      <c r="C20" s="337"/>
      <c r="D20" s="126">
        <f>(D17/D19)-100%</f>
        <v>0.20212791306621813</v>
      </c>
      <c r="E20" s="126">
        <f t="shared" ref="E20:F20" si="1">(E17/E19)-100%</f>
        <v>0.24993981869953363</v>
      </c>
      <c r="F20" s="126">
        <f t="shared" si="1"/>
        <v>3.8411541688843309E-2</v>
      </c>
      <c r="G20" s="126"/>
      <c r="H20" s="127" t="s">
        <v>185</v>
      </c>
      <c r="I20" s="126"/>
      <c r="J20" s="126">
        <f>(J17/J19)-100%</f>
        <v>-0.33336543002691543</v>
      </c>
      <c r="K20" s="126">
        <f t="shared" ref="K20:M20" si="2">(K17/K19)-100%</f>
        <v>0.41018851340460216</v>
      </c>
      <c r="L20" s="127" t="s">
        <v>121</v>
      </c>
      <c r="M20" s="133">
        <f t="shared" si="2"/>
        <v>-0.16670678753364432</v>
      </c>
      <c r="N20" s="126"/>
      <c r="O20" s="126"/>
      <c r="P20" s="133">
        <f t="shared" ref="P20" si="3">(P17/P19)-100%</f>
        <v>0.16661049745289813</v>
      </c>
      <c r="Q20" s="126"/>
      <c r="R20" s="126"/>
      <c r="S20" s="126"/>
      <c r="T20" s="133">
        <f t="shared" ref="T20:U20" si="4">(T17/T19)-100%</f>
        <v>0.38882202077725969</v>
      </c>
      <c r="U20" s="133">
        <f t="shared" si="4"/>
        <v>-0.35717380752595407</v>
      </c>
      <c r="V20" s="127" t="s">
        <v>122</v>
      </c>
    </row>
    <row r="21" spans="1:22" ht="15">
      <c r="A21" s="323" t="s">
        <v>183</v>
      </c>
      <c r="B21" s="324"/>
      <c r="C21" s="325"/>
      <c r="D21" s="125">
        <v>1046.5898283227211</v>
      </c>
      <c r="E21" s="125">
        <v>16.268235673410171</v>
      </c>
      <c r="F21" s="125">
        <v>140.99137583622147</v>
      </c>
      <c r="G21" s="125">
        <v>0</v>
      </c>
      <c r="H21" s="125">
        <v>5.4227452244700567</v>
      </c>
      <c r="I21" s="125">
        <v>0</v>
      </c>
      <c r="J21" s="125">
        <v>27.113726122350283</v>
      </c>
      <c r="K21" s="125">
        <v>482.62432497783504</v>
      </c>
      <c r="L21" s="125">
        <v>86.763923591520907</v>
      </c>
      <c r="M21" s="125">
        <v>21.690980897880227</v>
      </c>
      <c r="N21" s="125"/>
      <c r="O21" s="125">
        <v>0</v>
      </c>
      <c r="P21" s="125">
        <v>16.268235673410171</v>
      </c>
      <c r="Q21" s="125">
        <v>0</v>
      </c>
      <c r="R21" s="125">
        <v>5.4227452244700567</v>
      </c>
      <c r="S21" s="125">
        <v>0</v>
      </c>
      <c r="T21" s="125">
        <v>108.45490448940113</v>
      </c>
      <c r="U21" s="125">
        <v>130.14588538728137</v>
      </c>
      <c r="V21" s="125">
        <v>10.845490448940113</v>
      </c>
    </row>
    <row r="22" spans="1:22">
      <c r="A22" s="326" t="s">
        <v>123</v>
      </c>
      <c r="B22" s="327"/>
      <c r="C22" s="328"/>
      <c r="D22" s="125">
        <v>1036.2994183008811</v>
      </c>
      <c r="E22" s="125">
        <v>16.449197115887003</v>
      </c>
      <c r="F22" s="125">
        <v>104.17824840061768</v>
      </c>
      <c r="G22" s="125">
        <v>0</v>
      </c>
      <c r="H22" s="125">
        <v>27.415328526478341</v>
      </c>
      <c r="I22" s="125">
        <v>0</v>
      </c>
      <c r="J22" s="125">
        <v>43.864525642365344</v>
      </c>
      <c r="K22" s="125">
        <v>471.54365065542743</v>
      </c>
      <c r="L22" s="125">
        <v>38.381459937069671</v>
      </c>
      <c r="M22" s="125">
        <v>76.762919874139342</v>
      </c>
      <c r="N22" s="125">
        <v>5.4830657052956679</v>
      </c>
      <c r="O22" s="125">
        <v>0</v>
      </c>
      <c r="P22" s="125">
        <v>5.4830657052956679</v>
      </c>
      <c r="Q22" s="125">
        <v>0</v>
      </c>
      <c r="R22" s="125">
        <v>0</v>
      </c>
      <c r="S22" s="125">
        <v>5.4830657052956679</v>
      </c>
      <c r="T22" s="125">
        <v>32.898394231774006</v>
      </c>
      <c r="U22" s="125">
        <v>208.35649680123535</v>
      </c>
      <c r="V22" s="125">
        <v>5.4830657052956679</v>
      </c>
    </row>
    <row r="23" spans="1:22">
      <c r="A23" s="329" t="s">
        <v>124</v>
      </c>
      <c r="B23" s="330"/>
      <c r="C23" s="330"/>
      <c r="D23" s="125">
        <v>1123.6677504619777</v>
      </c>
      <c r="E23" s="125">
        <v>0</v>
      </c>
      <c r="F23" s="125">
        <v>154.22890692615377</v>
      </c>
      <c r="G23" s="125">
        <v>0</v>
      </c>
      <c r="H23" s="125">
        <v>11.016350494725272</v>
      </c>
      <c r="I23" s="125">
        <v>0</v>
      </c>
      <c r="J23" s="125">
        <v>11.016350494725272</v>
      </c>
      <c r="K23" s="125">
        <v>446.16219503637348</v>
      </c>
      <c r="L23" s="125">
        <v>104.65532969989007</v>
      </c>
      <c r="M23" s="125">
        <v>71.606278215714255</v>
      </c>
      <c r="N23" s="125">
        <v>0</v>
      </c>
      <c r="O23" s="125">
        <v>0</v>
      </c>
      <c r="P23" s="125">
        <v>11.016350494725272</v>
      </c>
      <c r="Q23" s="125">
        <v>0</v>
      </c>
      <c r="R23" s="125">
        <v>649.35064935064941</v>
      </c>
      <c r="S23" s="125">
        <v>0</v>
      </c>
      <c r="T23" s="125">
        <v>104.65532969989007</v>
      </c>
      <c r="U23" s="125">
        <v>198.29430890505489</v>
      </c>
      <c r="V23" s="125">
        <v>0</v>
      </c>
    </row>
    <row r="24" spans="1:22">
      <c r="A24" s="134"/>
      <c r="B24" s="134"/>
      <c r="C24" s="134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</row>
  </sheetData>
  <mergeCells count="15">
    <mergeCell ref="A1:T1"/>
    <mergeCell ref="A2:T2"/>
    <mergeCell ref="A3:A4"/>
    <mergeCell ref="B3:B4"/>
    <mergeCell ref="C3:C4"/>
    <mergeCell ref="D3:D4"/>
    <mergeCell ref="A21:C21"/>
    <mergeCell ref="A22:C22"/>
    <mergeCell ref="A23:C23"/>
    <mergeCell ref="A15:B15"/>
    <mergeCell ref="A16:B16"/>
    <mergeCell ref="A17:B17"/>
    <mergeCell ref="A18:C18"/>
    <mergeCell ref="A19:C19"/>
    <mergeCell ref="A20:C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Zeros="0" workbookViewId="0">
      <selection activeCell="A22" sqref="A22:C22"/>
    </sheetView>
  </sheetViews>
  <sheetFormatPr defaultRowHeight="12.75"/>
  <cols>
    <col min="1" max="1" width="6" customWidth="1"/>
    <col min="2" max="2" width="15.28515625" customWidth="1"/>
    <col min="5" max="12" width="6.7109375" customWidth="1"/>
    <col min="13" max="13" width="8.85546875" customWidth="1"/>
    <col min="14" max="20" width="6.7109375" customWidth="1"/>
  </cols>
  <sheetData>
    <row r="1" spans="1:20" ht="22.5">
      <c r="A1" s="356" t="s">
        <v>125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92"/>
      <c r="T1" s="92"/>
    </row>
    <row r="2" spans="1:20" ht="21" thickBot="1">
      <c r="A2" s="135"/>
      <c r="B2" s="356" t="s">
        <v>126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93"/>
      <c r="T2" s="130"/>
    </row>
    <row r="3" spans="1:20" ht="167.25" thickBot="1">
      <c r="A3" s="357" t="s">
        <v>69</v>
      </c>
      <c r="B3" s="358" t="s">
        <v>70</v>
      </c>
      <c r="C3" s="359" t="s">
        <v>127</v>
      </c>
      <c r="D3" s="361" t="s">
        <v>72</v>
      </c>
      <c r="E3" s="94" t="s">
        <v>73</v>
      </c>
      <c r="F3" s="95" t="s">
        <v>74</v>
      </c>
      <c r="G3" s="95" t="s">
        <v>75</v>
      </c>
      <c r="H3" s="95" t="s">
        <v>76</v>
      </c>
      <c r="I3" s="95" t="s">
        <v>77</v>
      </c>
      <c r="J3" s="95" t="s">
        <v>78</v>
      </c>
      <c r="K3" s="95" t="s">
        <v>79</v>
      </c>
      <c r="L3" s="95" t="s">
        <v>80</v>
      </c>
      <c r="M3" s="95" t="s">
        <v>81</v>
      </c>
      <c r="N3" s="95" t="s">
        <v>82</v>
      </c>
      <c r="O3" s="95" t="s">
        <v>83</v>
      </c>
      <c r="P3" s="95" t="s">
        <v>84</v>
      </c>
      <c r="Q3" s="95" t="s">
        <v>87</v>
      </c>
      <c r="R3" s="95" t="s">
        <v>88</v>
      </c>
      <c r="S3" s="96" t="s">
        <v>89</v>
      </c>
      <c r="T3" s="131" t="s">
        <v>118</v>
      </c>
    </row>
    <row r="4" spans="1:20" ht="26.25" thickBot="1">
      <c r="A4" s="357"/>
      <c r="B4" s="358"/>
      <c r="C4" s="360"/>
      <c r="D4" s="361"/>
      <c r="E4" s="97" t="s">
        <v>90</v>
      </c>
      <c r="F4" s="98" t="s">
        <v>91</v>
      </c>
      <c r="G4" s="98" t="s">
        <v>92</v>
      </c>
      <c r="H4" s="98" t="s">
        <v>93</v>
      </c>
      <c r="I4" s="98" t="s">
        <v>94</v>
      </c>
      <c r="J4" s="98" t="s">
        <v>95</v>
      </c>
      <c r="K4" s="99" t="s">
        <v>96</v>
      </c>
      <c r="L4" s="98" t="s">
        <v>97</v>
      </c>
      <c r="M4" s="98" t="s">
        <v>98</v>
      </c>
      <c r="N4" s="98" t="s">
        <v>99</v>
      </c>
      <c r="O4" s="98" t="s">
        <v>100</v>
      </c>
      <c r="P4" s="98" t="s">
        <v>101</v>
      </c>
      <c r="Q4" s="98" t="s">
        <v>104</v>
      </c>
      <c r="R4" s="98" t="s">
        <v>105</v>
      </c>
      <c r="S4" s="100" t="s">
        <v>106</v>
      </c>
      <c r="T4" s="132" t="s">
        <v>119</v>
      </c>
    </row>
    <row r="5" spans="1:20" ht="15.75">
      <c r="A5" s="6">
        <v>1</v>
      </c>
      <c r="B5" s="136" t="s">
        <v>33</v>
      </c>
      <c r="C5" s="15">
        <v>18566</v>
      </c>
      <c r="D5" s="137">
        <f>SUM(E5:S5)</f>
        <v>10</v>
      </c>
      <c r="E5" s="102">
        <v>2</v>
      </c>
      <c r="F5" s="104">
        <v>2</v>
      </c>
      <c r="G5" s="104"/>
      <c r="H5" s="104"/>
      <c r="I5" s="104"/>
      <c r="J5" s="104"/>
      <c r="K5" s="106">
        <v>4</v>
      </c>
      <c r="L5" s="104"/>
      <c r="M5" s="104"/>
      <c r="N5" s="104"/>
      <c r="O5" s="104"/>
      <c r="P5" s="104"/>
      <c r="Q5" s="104"/>
      <c r="R5" s="104"/>
      <c r="S5" s="107">
        <v>2</v>
      </c>
      <c r="T5" s="104"/>
    </row>
    <row r="6" spans="1:20" ht="15.75">
      <c r="A6" s="6">
        <v>2</v>
      </c>
      <c r="B6" s="136" t="s">
        <v>34</v>
      </c>
      <c r="C6" s="15">
        <v>4367</v>
      </c>
      <c r="D6" s="137">
        <f t="shared" ref="D6:D16" si="0">SUM(E6:S6)</f>
        <v>3</v>
      </c>
      <c r="E6" s="102"/>
      <c r="F6" s="104">
        <v>1</v>
      </c>
      <c r="G6" s="104"/>
      <c r="H6" s="104"/>
      <c r="I6" s="104"/>
      <c r="J6" s="104"/>
      <c r="K6" s="106">
        <v>1</v>
      </c>
      <c r="L6" s="104"/>
      <c r="M6" s="104"/>
      <c r="N6" s="104"/>
      <c r="O6" s="104"/>
      <c r="P6" s="104"/>
      <c r="Q6" s="104"/>
      <c r="R6" s="104"/>
      <c r="S6" s="107">
        <v>1</v>
      </c>
      <c r="T6" s="104"/>
    </row>
    <row r="7" spans="1:20" ht="15.75">
      <c r="A7" s="6">
        <v>3</v>
      </c>
      <c r="B7" s="136" t="s">
        <v>35</v>
      </c>
      <c r="C7" s="15">
        <v>6144</v>
      </c>
      <c r="D7" s="138">
        <f t="shared" si="0"/>
        <v>2</v>
      </c>
      <c r="E7" s="102"/>
      <c r="F7" s="104">
        <v>1</v>
      </c>
      <c r="G7" s="104"/>
      <c r="H7" s="104"/>
      <c r="I7" s="104"/>
      <c r="J7" s="104"/>
      <c r="K7" s="106"/>
      <c r="L7" s="104">
        <v>1</v>
      </c>
      <c r="M7" s="104"/>
      <c r="N7" s="104"/>
      <c r="O7" s="104"/>
      <c r="P7" s="104"/>
      <c r="Q7" s="104"/>
      <c r="R7" s="104"/>
      <c r="S7" s="107"/>
      <c r="T7" s="104"/>
    </row>
    <row r="8" spans="1:20" ht="15.75">
      <c r="A8" s="6">
        <v>4</v>
      </c>
      <c r="B8" s="136" t="s">
        <v>36</v>
      </c>
      <c r="C8" s="15">
        <v>6837</v>
      </c>
      <c r="D8" s="138">
        <f t="shared" si="0"/>
        <v>4</v>
      </c>
      <c r="E8" s="102"/>
      <c r="F8" s="104">
        <v>1</v>
      </c>
      <c r="G8" s="104"/>
      <c r="H8" s="104"/>
      <c r="I8" s="104"/>
      <c r="J8" s="104">
        <v>1</v>
      </c>
      <c r="K8" s="106">
        <v>1</v>
      </c>
      <c r="L8" s="104"/>
      <c r="M8" s="104"/>
      <c r="N8" s="104"/>
      <c r="O8" s="104"/>
      <c r="P8" s="104"/>
      <c r="Q8" s="104"/>
      <c r="R8" s="104">
        <v>1</v>
      </c>
      <c r="S8" s="107"/>
      <c r="T8" s="104"/>
    </row>
    <row r="9" spans="1:20" ht="15.75">
      <c r="A9" s="6">
        <v>5</v>
      </c>
      <c r="B9" s="136" t="s">
        <v>37</v>
      </c>
      <c r="C9" s="15">
        <v>7177</v>
      </c>
      <c r="D9" s="137">
        <f t="shared" si="0"/>
        <v>5</v>
      </c>
      <c r="E9" s="102"/>
      <c r="F9" s="104"/>
      <c r="G9" s="104"/>
      <c r="H9" s="104"/>
      <c r="I9" s="104"/>
      <c r="J9" s="104"/>
      <c r="K9" s="106">
        <v>4</v>
      </c>
      <c r="L9" s="104"/>
      <c r="M9" s="104"/>
      <c r="N9" s="104"/>
      <c r="O9" s="104"/>
      <c r="P9" s="104"/>
      <c r="Q9" s="104"/>
      <c r="R9" s="104"/>
      <c r="S9" s="107">
        <v>1</v>
      </c>
      <c r="T9" s="104"/>
    </row>
    <row r="10" spans="1:20" ht="15.75">
      <c r="A10" s="6">
        <v>6</v>
      </c>
      <c r="B10" s="136" t="s">
        <v>38</v>
      </c>
      <c r="C10" s="15">
        <v>5911</v>
      </c>
      <c r="D10" s="137">
        <f t="shared" si="0"/>
        <v>4</v>
      </c>
      <c r="E10" s="102"/>
      <c r="F10" s="104"/>
      <c r="G10" s="104"/>
      <c r="H10" s="104"/>
      <c r="I10" s="104"/>
      <c r="J10" s="104">
        <v>1</v>
      </c>
      <c r="K10" s="106">
        <v>3</v>
      </c>
      <c r="L10" s="104"/>
      <c r="M10" s="104"/>
      <c r="N10" s="104"/>
      <c r="O10" s="104"/>
      <c r="P10" s="104"/>
      <c r="Q10" s="104"/>
      <c r="R10" s="104"/>
      <c r="S10" s="107"/>
      <c r="T10" s="104"/>
    </row>
    <row r="11" spans="1:20" ht="15.75">
      <c r="A11" s="6">
        <v>7</v>
      </c>
      <c r="B11" s="136" t="s">
        <v>39</v>
      </c>
      <c r="C11" s="15">
        <v>9898</v>
      </c>
      <c r="D11" s="137">
        <f t="shared" si="0"/>
        <v>3</v>
      </c>
      <c r="E11" s="102"/>
      <c r="F11" s="104"/>
      <c r="G11" s="104"/>
      <c r="H11" s="104"/>
      <c r="I11" s="104"/>
      <c r="J11" s="104"/>
      <c r="K11" s="106"/>
      <c r="L11" s="104"/>
      <c r="M11" s="104"/>
      <c r="N11" s="104"/>
      <c r="O11" s="104"/>
      <c r="P11" s="104"/>
      <c r="Q11" s="104"/>
      <c r="R11" s="104">
        <v>1</v>
      </c>
      <c r="S11" s="107">
        <v>2</v>
      </c>
      <c r="T11" s="104"/>
    </row>
    <row r="12" spans="1:20" ht="15.75">
      <c r="A12" s="6">
        <v>8</v>
      </c>
      <c r="B12" s="136" t="s">
        <v>40</v>
      </c>
      <c r="C12" s="15">
        <v>7219</v>
      </c>
      <c r="D12" s="138">
        <f t="shared" si="0"/>
        <v>3</v>
      </c>
      <c r="E12" s="102"/>
      <c r="F12" s="104"/>
      <c r="G12" s="104"/>
      <c r="H12" s="104"/>
      <c r="I12" s="104"/>
      <c r="J12" s="104"/>
      <c r="K12" s="106">
        <v>2</v>
      </c>
      <c r="L12" s="104"/>
      <c r="M12" s="104">
        <v>1</v>
      </c>
      <c r="N12" s="104"/>
      <c r="O12" s="104"/>
      <c r="P12" s="104"/>
      <c r="Q12" s="104"/>
      <c r="R12" s="104"/>
      <c r="S12" s="107"/>
      <c r="T12" s="104"/>
    </row>
    <row r="13" spans="1:20" ht="15.75">
      <c r="A13" s="6">
        <v>9</v>
      </c>
      <c r="B13" s="136" t="s">
        <v>41</v>
      </c>
      <c r="C13" s="15">
        <v>8436</v>
      </c>
      <c r="D13" s="137">
        <f t="shared" si="0"/>
        <v>3</v>
      </c>
      <c r="E13" s="102"/>
      <c r="F13" s="104"/>
      <c r="G13" s="104"/>
      <c r="H13" s="104"/>
      <c r="I13" s="104"/>
      <c r="J13" s="104"/>
      <c r="K13" s="106">
        <v>1</v>
      </c>
      <c r="L13" s="104"/>
      <c r="M13" s="104"/>
      <c r="N13" s="104"/>
      <c r="O13" s="104"/>
      <c r="P13" s="104"/>
      <c r="Q13" s="104"/>
      <c r="R13" s="104"/>
      <c r="S13" s="107">
        <v>2</v>
      </c>
      <c r="T13" s="104"/>
    </row>
    <row r="14" spans="1:20" ht="15.75">
      <c r="A14" s="6">
        <v>10</v>
      </c>
      <c r="B14" s="139" t="s">
        <v>42</v>
      </c>
      <c r="C14" s="15">
        <v>5204</v>
      </c>
      <c r="D14" s="137">
        <f t="shared" si="0"/>
        <v>5</v>
      </c>
      <c r="E14" s="102"/>
      <c r="F14" s="104"/>
      <c r="G14" s="104"/>
      <c r="H14" s="104"/>
      <c r="I14" s="104"/>
      <c r="J14" s="104"/>
      <c r="K14" s="106">
        <v>2</v>
      </c>
      <c r="L14" s="104"/>
      <c r="M14" s="104">
        <v>1</v>
      </c>
      <c r="N14" s="104"/>
      <c r="O14" s="104"/>
      <c r="P14" s="104"/>
      <c r="Q14" s="104"/>
      <c r="R14" s="104"/>
      <c r="S14" s="107">
        <v>2</v>
      </c>
      <c r="T14" s="104"/>
    </row>
    <row r="15" spans="1:20" ht="15.75">
      <c r="A15" s="116" t="s">
        <v>107</v>
      </c>
      <c r="B15" s="140" t="s">
        <v>43</v>
      </c>
      <c r="C15" s="30">
        <v>79759</v>
      </c>
      <c r="D15" s="137">
        <f>SUM(D5:D14)</f>
        <v>42</v>
      </c>
      <c r="E15" s="137">
        <f t="shared" ref="E15:T15" si="1">SUM(E5:E14)</f>
        <v>2</v>
      </c>
      <c r="F15" s="137">
        <f t="shared" si="1"/>
        <v>5</v>
      </c>
      <c r="G15" s="137">
        <f t="shared" si="1"/>
        <v>0</v>
      </c>
      <c r="H15" s="137">
        <f t="shared" si="1"/>
        <v>0</v>
      </c>
      <c r="I15" s="137">
        <f t="shared" si="1"/>
        <v>0</v>
      </c>
      <c r="J15" s="137">
        <f t="shared" si="1"/>
        <v>2</v>
      </c>
      <c r="K15" s="137">
        <f t="shared" si="1"/>
        <v>18</v>
      </c>
      <c r="L15" s="137">
        <f t="shared" si="1"/>
        <v>1</v>
      </c>
      <c r="M15" s="137">
        <f t="shared" si="1"/>
        <v>2</v>
      </c>
      <c r="N15" s="137">
        <f t="shared" si="1"/>
        <v>0</v>
      </c>
      <c r="O15" s="137">
        <f t="shared" si="1"/>
        <v>0</v>
      </c>
      <c r="P15" s="137">
        <f t="shared" si="1"/>
        <v>0</v>
      </c>
      <c r="Q15" s="137">
        <f t="shared" si="1"/>
        <v>0</v>
      </c>
      <c r="R15" s="137">
        <f t="shared" si="1"/>
        <v>2</v>
      </c>
      <c r="S15" s="137">
        <f t="shared" si="1"/>
        <v>10</v>
      </c>
      <c r="T15" s="137">
        <f t="shared" si="1"/>
        <v>0</v>
      </c>
    </row>
    <row r="16" spans="1:20" ht="15.75">
      <c r="A16" s="6">
        <v>11</v>
      </c>
      <c r="B16" s="141" t="s">
        <v>108</v>
      </c>
      <c r="C16" s="35">
        <v>36472</v>
      </c>
      <c r="D16" s="138">
        <f t="shared" si="0"/>
        <v>6</v>
      </c>
      <c r="E16" s="102">
        <v>3</v>
      </c>
      <c r="F16" s="104">
        <v>1</v>
      </c>
      <c r="G16" s="104"/>
      <c r="H16" s="104"/>
      <c r="I16" s="104"/>
      <c r="J16" s="104"/>
      <c r="K16" s="106">
        <v>1</v>
      </c>
      <c r="L16" s="104">
        <v>1</v>
      </c>
      <c r="M16" s="104"/>
      <c r="N16" s="104"/>
      <c r="O16" s="104"/>
      <c r="P16" s="104"/>
      <c r="Q16" s="104"/>
      <c r="R16" s="104"/>
      <c r="S16" s="107"/>
      <c r="T16" s="104">
        <v>1</v>
      </c>
    </row>
    <row r="17" spans="1:20" ht="15.75">
      <c r="A17" s="116" t="s">
        <v>128</v>
      </c>
      <c r="B17" s="140" t="s">
        <v>129</v>
      </c>
      <c r="C17" s="30">
        <v>116231</v>
      </c>
      <c r="D17" s="137">
        <f>D15+D16</f>
        <v>48</v>
      </c>
      <c r="E17" s="137">
        <f t="shared" ref="E17:T17" si="2">E15+E16</f>
        <v>5</v>
      </c>
      <c r="F17" s="137">
        <f t="shared" si="2"/>
        <v>6</v>
      </c>
      <c r="G17" s="137">
        <f t="shared" si="2"/>
        <v>0</v>
      </c>
      <c r="H17" s="137">
        <f t="shared" si="2"/>
        <v>0</v>
      </c>
      <c r="I17" s="137">
        <f t="shared" si="2"/>
        <v>0</v>
      </c>
      <c r="J17" s="137">
        <f t="shared" si="2"/>
        <v>2</v>
      </c>
      <c r="K17" s="137">
        <f t="shared" si="2"/>
        <v>19</v>
      </c>
      <c r="L17" s="137">
        <f t="shared" si="2"/>
        <v>2</v>
      </c>
      <c r="M17" s="137">
        <f t="shared" si="2"/>
        <v>2</v>
      </c>
      <c r="N17" s="137">
        <f t="shared" si="2"/>
        <v>0</v>
      </c>
      <c r="O17" s="137">
        <f t="shared" si="2"/>
        <v>0</v>
      </c>
      <c r="P17" s="137">
        <f t="shared" si="2"/>
        <v>0</v>
      </c>
      <c r="Q17" s="137">
        <f t="shared" si="2"/>
        <v>0</v>
      </c>
      <c r="R17" s="137">
        <f t="shared" si="2"/>
        <v>2</v>
      </c>
      <c r="S17" s="137">
        <f t="shared" si="2"/>
        <v>10</v>
      </c>
      <c r="T17" s="137">
        <f t="shared" si="2"/>
        <v>1</v>
      </c>
    </row>
    <row r="18" spans="1:20" s="71" customFormat="1" ht="32.25" customHeight="1">
      <c r="A18" s="345" t="s">
        <v>110</v>
      </c>
      <c r="B18" s="345"/>
      <c r="C18" s="345"/>
      <c r="D18" s="345"/>
      <c r="E18" s="245">
        <f>E17/$D17</f>
        <v>0.10416666666666667</v>
      </c>
      <c r="F18" s="245">
        <f t="shared" ref="F18:T18" si="3">F17/$D17</f>
        <v>0.125</v>
      </c>
      <c r="G18" s="245">
        <f t="shared" si="3"/>
        <v>0</v>
      </c>
      <c r="H18" s="245">
        <f t="shared" si="3"/>
        <v>0</v>
      </c>
      <c r="I18" s="245">
        <f t="shared" si="3"/>
        <v>0</v>
      </c>
      <c r="J18" s="245">
        <f t="shared" si="3"/>
        <v>4.1666666666666664E-2</v>
      </c>
      <c r="K18" s="245">
        <f t="shared" si="3"/>
        <v>0.39583333333333331</v>
      </c>
      <c r="L18" s="245">
        <f t="shared" si="3"/>
        <v>4.1666666666666664E-2</v>
      </c>
      <c r="M18" s="245">
        <f t="shared" si="3"/>
        <v>4.1666666666666664E-2</v>
      </c>
      <c r="N18" s="245">
        <f t="shared" si="3"/>
        <v>0</v>
      </c>
      <c r="O18" s="245">
        <f t="shared" si="3"/>
        <v>0</v>
      </c>
      <c r="P18" s="245">
        <f t="shared" si="3"/>
        <v>0</v>
      </c>
      <c r="Q18" s="245">
        <f t="shared" si="3"/>
        <v>0</v>
      </c>
      <c r="R18" s="245">
        <f t="shared" si="3"/>
        <v>4.1666666666666664E-2</v>
      </c>
      <c r="S18" s="245">
        <f t="shared" si="3"/>
        <v>0.20833333333333334</v>
      </c>
      <c r="T18" s="245">
        <f t="shared" si="3"/>
        <v>2.0833333333333332E-2</v>
      </c>
    </row>
    <row r="19" spans="1:20" ht="33.75" customHeight="1">
      <c r="A19" s="346" t="s">
        <v>130</v>
      </c>
      <c r="B19" s="347"/>
      <c r="C19" s="348"/>
      <c r="D19" s="142">
        <f>D17*100000/$C17*11.774</f>
        <v>486.23172819643634</v>
      </c>
      <c r="E19" s="142">
        <f t="shared" ref="E19:T19" si="4">E17*100000/$C17*11.774</f>
        <v>50.649138353795458</v>
      </c>
      <c r="F19" s="142">
        <f t="shared" si="4"/>
        <v>60.778966024554542</v>
      </c>
      <c r="G19" s="142">
        <f t="shared" si="4"/>
        <v>0</v>
      </c>
      <c r="H19" s="142">
        <f t="shared" si="4"/>
        <v>0</v>
      </c>
      <c r="I19" s="142">
        <f t="shared" si="4"/>
        <v>0</v>
      </c>
      <c r="J19" s="142">
        <f t="shared" si="4"/>
        <v>20.259655341518179</v>
      </c>
      <c r="K19" s="142">
        <f t="shared" si="4"/>
        <v>192.46672574442275</v>
      </c>
      <c r="L19" s="142">
        <f t="shared" si="4"/>
        <v>20.259655341518179</v>
      </c>
      <c r="M19" s="142">
        <f t="shared" si="4"/>
        <v>20.259655341518179</v>
      </c>
      <c r="N19" s="142">
        <f t="shared" si="4"/>
        <v>0</v>
      </c>
      <c r="O19" s="142">
        <f t="shared" si="4"/>
        <v>0</v>
      </c>
      <c r="P19" s="142">
        <f t="shared" si="4"/>
        <v>0</v>
      </c>
      <c r="Q19" s="142">
        <f t="shared" si="4"/>
        <v>0</v>
      </c>
      <c r="R19" s="142">
        <f t="shared" si="4"/>
        <v>20.259655341518179</v>
      </c>
      <c r="S19" s="142">
        <f t="shared" si="4"/>
        <v>101.29827670759092</v>
      </c>
      <c r="T19" s="142">
        <f t="shared" si="4"/>
        <v>10.12982767075909</v>
      </c>
    </row>
    <row r="20" spans="1:20" ht="15.75">
      <c r="A20" s="349" t="s">
        <v>131</v>
      </c>
      <c r="B20" s="350"/>
      <c r="C20" s="351"/>
      <c r="D20" s="143">
        <v>564.10598632820847</v>
      </c>
      <c r="E20" s="143">
        <v>30.219963553296886</v>
      </c>
      <c r="F20" s="143">
        <v>70.513248291026059</v>
      </c>
      <c r="G20" s="143">
        <v>0</v>
      </c>
      <c r="H20" s="143">
        <v>0</v>
      </c>
      <c r="I20" s="143">
        <v>0</v>
      </c>
      <c r="J20" s="143">
        <v>30.219963553296886</v>
      </c>
      <c r="K20" s="143">
        <v>151.09981776648442</v>
      </c>
      <c r="L20" s="143">
        <v>30.219963553296886</v>
      </c>
      <c r="M20" s="143">
        <v>10.073321184432295</v>
      </c>
      <c r="N20" s="143">
        <v>0</v>
      </c>
      <c r="O20" s="143">
        <v>0</v>
      </c>
      <c r="P20" s="143">
        <v>0</v>
      </c>
      <c r="Q20" s="143">
        <v>0</v>
      </c>
      <c r="R20" s="143">
        <v>0</v>
      </c>
      <c r="S20" s="143">
        <v>241.75970842637508</v>
      </c>
      <c r="T20" s="143">
        <v>10.073321184432295</v>
      </c>
    </row>
    <row r="21" spans="1:20" ht="31.5" customHeight="1">
      <c r="A21" s="352" t="s">
        <v>187</v>
      </c>
      <c r="B21" s="352"/>
      <c r="C21" s="352"/>
      <c r="D21" s="144">
        <f>D19/D20-100%</f>
        <v>-0.1380489837355906</v>
      </c>
      <c r="E21" s="144">
        <f t="shared" ref="E21:T21" si="5">E19/E20-100%</f>
        <v>0.67601586495857391</v>
      </c>
      <c r="F21" s="144">
        <f t="shared" si="5"/>
        <v>-0.1380489837355906</v>
      </c>
      <c r="G21" s="144"/>
      <c r="H21" s="144"/>
      <c r="I21" s="144"/>
      <c r="J21" s="144">
        <f t="shared" si="5"/>
        <v>-0.32959365401657059</v>
      </c>
      <c r="K21" s="144">
        <f t="shared" si="5"/>
        <v>0.27377205736851629</v>
      </c>
      <c r="L21" s="144">
        <f t="shared" si="5"/>
        <v>-0.32959365401657059</v>
      </c>
      <c r="M21" s="127" t="s">
        <v>186</v>
      </c>
      <c r="N21" s="144"/>
      <c r="O21" s="144"/>
      <c r="P21" s="144"/>
      <c r="Q21" s="144"/>
      <c r="R21" s="144"/>
      <c r="S21" s="144">
        <f t="shared" si="5"/>
        <v>-0.58099603376035658</v>
      </c>
      <c r="T21" s="144">
        <f t="shared" si="5"/>
        <v>5.6095189751441676E-3</v>
      </c>
    </row>
    <row r="22" spans="1:20" ht="15.75">
      <c r="A22" s="353" t="s">
        <v>132</v>
      </c>
      <c r="B22" s="354"/>
      <c r="C22" s="355"/>
      <c r="D22" s="145">
        <v>56</v>
      </c>
      <c r="E22" s="145">
        <v>3</v>
      </c>
      <c r="F22" s="145">
        <v>7</v>
      </c>
      <c r="G22" s="145">
        <v>0</v>
      </c>
      <c r="H22" s="145">
        <v>0</v>
      </c>
      <c r="I22" s="145">
        <v>0</v>
      </c>
      <c r="J22" s="145">
        <v>3</v>
      </c>
      <c r="K22" s="145">
        <v>15</v>
      </c>
      <c r="L22" s="145">
        <v>3</v>
      </c>
      <c r="M22" s="145">
        <v>1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24</v>
      </c>
      <c r="T22" s="145">
        <v>1</v>
      </c>
    </row>
    <row r="23" spans="1:20" ht="15.75">
      <c r="A23" s="342" t="s">
        <v>133</v>
      </c>
      <c r="B23" s="343"/>
      <c r="C23" s="344"/>
      <c r="D23" s="143">
        <v>450.98823649580356</v>
      </c>
      <c r="E23" s="143">
        <v>30.06588243305357</v>
      </c>
      <c r="F23" s="146">
        <v>40.087843244071429</v>
      </c>
      <c r="G23" s="143">
        <v>0</v>
      </c>
      <c r="H23" s="143">
        <v>0</v>
      </c>
      <c r="I23" s="143">
        <v>0</v>
      </c>
      <c r="J23" s="143">
        <v>0</v>
      </c>
      <c r="K23" s="143">
        <v>140.30745135424999</v>
      </c>
      <c r="L23" s="143">
        <v>50.109804055089285</v>
      </c>
      <c r="M23" s="143">
        <v>10.021960811017857</v>
      </c>
      <c r="N23" s="143">
        <v>10.021960811017857</v>
      </c>
      <c r="O23" s="143">
        <v>0</v>
      </c>
      <c r="P23" s="143">
        <v>0</v>
      </c>
      <c r="Q23" s="143">
        <v>0</v>
      </c>
      <c r="R23" s="143">
        <v>10.021960811017857</v>
      </c>
      <c r="S23" s="143">
        <v>160.35137297628572</v>
      </c>
      <c r="T23" s="143">
        <v>20.043921622035715</v>
      </c>
    </row>
    <row r="24" spans="1:20" ht="15.75">
      <c r="A24" s="342" t="s">
        <v>134</v>
      </c>
      <c r="B24" s="343"/>
      <c r="C24" s="344"/>
      <c r="D24" s="143">
        <v>586.58166874389462</v>
      </c>
      <c r="E24" s="143">
        <v>29.826186546299727</v>
      </c>
      <c r="F24" s="146">
        <v>59.652373092599454</v>
      </c>
      <c r="G24" s="143">
        <v>0</v>
      </c>
      <c r="H24" s="143">
        <v>9.9420621820999084</v>
      </c>
      <c r="I24" s="143">
        <v>0</v>
      </c>
      <c r="J24" s="143">
        <v>9.9420621820999084</v>
      </c>
      <c r="K24" s="143">
        <v>169.01505709569844</v>
      </c>
      <c r="L24" s="143">
        <v>9.9420621820999084</v>
      </c>
      <c r="M24" s="143">
        <v>29.826186546299727</v>
      </c>
      <c r="N24" s="143">
        <v>0</v>
      </c>
      <c r="O24" s="143">
        <v>0</v>
      </c>
      <c r="P24" s="143">
        <v>0</v>
      </c>
      <c r="Q24" s="143">
        <v>0</v>
      </c>
      <c r="R24" s="143">
        <v>0</v>
      </c>
      <c r="S24" s="143">
        <v>268.43567891669755</v>
      </c>
      <c r="T24" s="143">
        <v>9.9420621820999084</v>
      </c>
    </row>
    <row r="25" spans="1:20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</sheetData>
  <mergeCells count="13">
    <mergeCell ref="A1:R1"/>
    <mergeCell ref="B2:R2"/>
    <mergeCell ref="A3:A4"/>
    <mergeCell ref="B3:B4"/>
    <mergeCell ref="C3:C4"/>
    <mergeCell ref="D3:D4"/>
    <mergeCell ref="A24:C24"/>
    <mergeCell ref="A18:D18"/>
    <mergeCell ref="A19:C19"/>
    <mergeCell ref="A20:C20"/>
    <mergeCell ref="A21:C21"/>
    <mergeCell ref="A22:C22"/>
    <mergeCell ref="A23:C23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tabSelected="1" workbookViewId="0">
      <selection activeCell="T18" sqref="T18"/>
    </sheetView>
  </sheetViews>
  <sheetFormatPr defaultRowHeight="12.75"/>
  <cols>
    <col min="1" max="1" width="19.85546875" customWidth="1"/>
    <col min="3" max="19" width="6.5703125" customWidth="1"/>
    <col min="20" max="20" width="8.85546875" customWidth="1"/>
    <col min="21" max="22" width="6.5703125" customWidth="1"/>
  </cols>
  <sheetData>
    <row r="1" spans="1:22" ht="46.5" customHeight="1">
      <c r="A1" s="378" t="s">
        <v>172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2" ht="45.75" customHeight="1">
      <c r="A2" s="376" t="s">
        <v>136</v>
      </c>
      <c r="B2" s="379" t="s">
        <v>173</v>
      </c>
      <c r="C2" s="376" t="s">
        <v>174</v>
      </c>
      <c r="D2" s="376"/>
      <c r="E2" s="376" t="s">
        <v>139</v>
      </c>
      <c r="F2" s="376"/>
      <c r="G2" s="376" t="s">
        <v>140</v>
      </c>
      <c r="H2" s="376"/>
      <c r="I2" s="380" t="s">
        <v>175</v>
      </c>
      <c r="J2" s="380"/>
      <c r="K2" s="376" t="s">
        <v>142</v>
      </c>
      <c r="L2" s="376"/>
      <c r="M2" s="376" t="s">
        <v>143</v>
      </c>
      <c r="N2" s="376"/>
      <c r="O2" s="376" t="s">
        <v>144</v>
      </c>
      <c r="P2" s="376"/>
      <c r="Q2" s="376" t="s">
        <v>145</v>
      </c>
      <c r="R2" s="376"/>
      <c r="S2" s="376"/>
      <c r="T2" s="376"/>
      <c r="U2" s="377" t="s">
        <v>146</v>
      </c>
      <c r="V2" s="377"/>
    </row>
    <row r="3" spans="1:22" ht="21" customHeight="1">
      <c r="A3" s="376"/>
      <c r="B3" s="379"/>
      <c r="C3" s="374" t="s">
        <v>15</v>
      </c>
      <c r="D3" s="370" t="s">
        <v>147</v>
      </c>
      <c r="E3" s="374" t="s">
        <v>15</v>
      </c>
      <c r="F3" s="370" t="s">
        <v>147</v>
      </c>
      <c r="G3" s="374" t="s">
        <v>15</v>
      </c>
      <c r="H3" s="370" t="s">
        <v>147</v>
      </c>
      <c r="I3" s="374" t="s">
        <v>15</v>
      </c>
      <c r="J3" s="370" t="s">
        <v>147</v>
      </c>
      <c r="K3" s="374" t="s">
        <v>15</v>
      </c>
      <c r="L3" s="370" t="s">
        <v>147</v>
      </c>
      <c r="M3" s="375" t="s">
        <v>15</v>
      </c>
      <c r="N3" s="370" t="s">
        <v>147</v>
      </c>
      <c r="O3" s="375" t="s">
        <v>15</v>
      </c>
      <c r="P3" s="370" t="s">
        <v>147</v>
      </c>
      <c r="Q3" s="369" t="s">
        <v>15</v>
      </c>
      <c r="R3" s="370" t="s">
        <v>147</v>
      </c>
      <c r="S3" s="371" t="s">
        <v>148</v>
      </c>
      <c r="T3" s="371"/>
      <c r="U3" s="369" t="s">
        <v>15</v>
      </c>
      <c r="V3" s="372" t="s">
        <v>147</v>
      </c>
    </row>
    <row r="4" spans="1:22" ht="22.5">
      <c r="A4" s="376"/>
      <c r="B4" s="379"/>
      <c r="C4" s="374"/>
      <c r="D4" s="370"/>
      <c r="E4" s="374"/>
      <c r="F4" s="370"/>
      <c r="G4" s="374"/>
      <c r="H4" s="370"/>
      <c r="I4" s="374"/>
      <c r="J4" s="370"/>
      <c r="K4" s="374"/>
      <c r="L4" s="370"/>
      <c r="M4" s="375"/>
      <c r="N4" s="370"/>
      <c r="O4" s="375"/>
      <c r="P4" s="370"/>
      <c r="Q4" s="369"/>
      <c r="R4" s="370"/>
      <c r="S4" s="182" t="s">
        <v>15</v>
      </c>
      <c r="T4" s="183" t="s">
        <v>176</v>
      </c>
      <c r="U4" s="369"/>
      <c r="V4" s="372"/>
    </row>
    <row r="5" spans="1:22" ht="15">
      <c r="A5" s="148" t="s">
        <v>151</v>
      </c>
      <c r="B5" s="8">
        <v>33937.5</v>
      </c>
      <c r="C5" s="154">
        <v>2</v>
      </c>
      <c r="D5" s="258">
        <f>C5*100000/$B5*11.774</f>
        <v>69.386372007366475</v>
      </c>
      <c r="E5" s="150"/>
      <c r="F5" s="258">
        <f>E5*100000/$B5*11.774</f>
        <v>0</v>
      </c>
      <c r="G5" s="259"/>
      <c r="H5" s="258">
        <f>G5*100000/$B5*11.774</f>
        <v>0</v>
      </c>
      <c r="I5" s="201"/>
      <c r="J5" s="258">
        <f>I5*100000/$B5*11.774</f>
        <v>0</v>
      </c>
      <c r="K5" s="150"/>
      <c r="L5" s="258">
        <f>K5*100000/$B5*11.774</f>
        <v>0</v>
      </c>
      <c r="M5" s="150">
        <v>1</v>
      </c>
      <c r="N5" s="258">
        <f>M5*100000/$B5*11.774</f>
        <v>34.693186003683238</v>
      </c>
      <c r="O5" s="150"/>
      <c r="P5" s="258">
        <f>O5*100000/$B5*11.774</f>
        <v>0</v>
      </c>
      <c r="Q5" s="150"/>
      <c r="R5" s="258">
        <f>Q5*100000/$B5*11.774</f>
        <v>0</v>
      </c>
      <c r="S5" s="150"/>
      <c r="T5" s="258">
        <f>S5*100000/$B5*11.774</f>
        <v>0</v>
      </c>
      <c r="U5" s="154">
        <f t="shared" ref="U5:U14" si="0">C5-E5-I5-K5-M5-O5-Q5</f>
        <v>1</v>
      </c>
      <c r="V5" s="258">
        <f>U5*100000/$B5*11.774</f>
        <v>34.693186003683238</v>
      </c>
    </row>
    <row r="6" spans="1:22" ht="15">
      <c r="A6" s="148" t="s">
        <v>152</v>
      </c>
      <c r="B6" s="8">
        <v>8316</v>
      </c>
      <c r="C6" s="155">
        <v>1</v>
      </c>
      <c r="D6" s="258">
        <f t="shared" ref="D6:F17" si="1">C6*100000/$B6*11.774</f>
        <v>141.58249158249157</v>
      </c>
      <c r="E6" s="155"/>
      <c r="F6" s="258">
        <f t="shared" si="1"/>
        <v>0</v>
      </c>
      <c r="G6" s="259"/>
      <c r="H6" s="258">
        <f t="shared" ref="H6:H17" si="2">G6*100000/$B6*11.774</f>
        <v>0</v>
      </c>
      <c r="I6" s="201"/>
      <c r="J6" s="258">
        <f t="shared" ref="J6:J17" si="3">I6*100000/$B6*11.774</f>
        <v>0</v>
      </c>
      <c r="K6" s="155"/>
      <c r="L6" s="258">
        <f t="shared" ref="L6:L17" si="4">K6*100000/$B6*11.774</f>
        <v>0</v>
      </c>
      <c r="M6" s="155">
        <v>1</v>
      </c>
      <c r="N6" s="258">
        <f t="shared" ref="N6:N17" si="5">M6*100000/$B6*11.774</f>
        <v>141.58249158249157</v>
      </c>
      <c r="O6" s="155"/>
      <c r="P6" s="258">
        <f t="shared" ref="P6:P17" si="6">O6*100000/$B6*11.774</f>
        <v>0</v>
      </c>
      <c r="Q6" s="155"/>
      <c r="R6" s="258">
        <f t="shared" ref="R6:R17" si="7">Q6*100000/$B6*11.774</f>
        <v>0</v>
      </c>
      <c r="S6" s="155"/>
      <c r="T6" s="258">
        <f t="shared" ref="T6:T17" si="8">S6*100000/$B6*11.774</f>
        <v>0</v>
      </c>
      <c r="U6" s="154">
        <f t="shared" si="0"/>
        <v>0</v>
      </c>
      <c r="V6" s="258">
        <f t="shared" ref="V6:V17" si="9">U6*100000/$B6*11.774</f>
        <v>0</v>
      </c>
    </row>
    <row r="7" spans="1:22" ht="15">
      <c r="A7" s="148" t="s">
        <v>153</v>
      </c>
      <c r="B7" s="8">
        <v>12390</v>
      </c>
      <c r="C7" s="184"/>
      <c r="D7" s="258">
        <f t="shared" si="1"/>
        <v>0</v>
      </c>
      <c r="E7" s="155"/>
      <c r="F7" s="258">
        <f t="shared" si="1"/>
        <v>0</v>
      </c>
      <c r="G7" s="259"/>
      <c r="H7" s="258">
        <f t="shared" si="2"/>
        <v>0</v>
      </c>
      <c r="I7" s="259"/>
      <c r="J7" s="258">
        <f t="shared" si="3"/>
        <v>0</v>
      </c>
      <c r="K7" s="155"/>
      <c r="L7" s="258">
        <f t="shared" si="4"/>
        <v>0</v>
      </c>
      <c r="M7" s="155"/>
      <c r="N7" s="258">
        <f t="shared" si="5"/>
        <v>0</v>
      </c>
      <c r="O7" s="155"/>
      <c r="P7" s="258">
        <f t="shared" si="6"/>
        <v>0</v>
      </c>
      <c r="Q7" s="155"/>
      <c r="R7" s="258">
        <f t="shared" si="7"/>
        <v>0</v>
      </c>
      <c r="S7" s="155"/>
      <c r="T7" s="258">
        <f t="shared" si="8"/>
        <v>0</v>
      </c>
      <c r="U7" s="154">
        <f t="shared" si="0"/>
        <v>0</v>
      </c>
      <c r="V7" s="258">
        <f t="shared" si="9"/>
        <v>0</v>
      </c>
    </row>
    <row r="8" spans="1:22" ht="15">
      <c r="A8" s="148" t="s">
        <v>154</v>
      </c>
      <c r="B8" s="8">
        <v>13736.5</v>
      </c>
      <c r="C8" s="184"/>
      <c r="D8" s="258">
        <f t="shared" si="1"/>
        <v>0</v>
      </c>
      <c r="E8" s="155"/>
      <c r="F8" s="258">
        <f t="shared" si="1"/>
        <v>0</v>
      </c>
      <c r="G8" s="259"/>
      <c r="H8" s="258">
        <f t="shared" si="2"/>
        <v>0</v>
      </c>
      <c r="I8" s="201"/>
      <c r="J8" s="258">
        <f t="shared" si="3"/>
        <v>0</v>
      </c>
      <c r="K8" s="155"/>
      <c r="L8" s="258">
        <f t="shared" si="4"/>
        <v>0</v>
      </c>
      <c r="M8" s="155"/>
      <c r="N8" s="258">
        <f t="shared" si="5"/>
        <v>0</v>
      </c>
      <c r="O8" s="155"/>
      <c r="P8" s="258">
        <f t="shared" si="6"/>
        <v>0</v>
      </c>
      <c r="Q8" s="155"/>
      <c r="R8" s="258">
        <f t="shared" si="7"/>
        <v>0</v>
      </c>
      <c r="S8" s="155"/>
      <c r="T8" s="258">
        <f t="shared" si="8"/>
        <v>0</v>
      </c>
      <c r="U8" s="154">
        <f t="shared" si="0"/>
        <v>0</v>
      </c>
      <c r="V8" s="258">
        <f t="shared" si="9"/>
        <v>0</v>
      </c>
    </row>
    <row r="9" spans="1:22" ht="15">
      <c r="A9" s="148" t="s">
        <v>155</v>
      </c>
      <c r="B9" s="8">
        <v>14310</v>
      </c>
      <c r="C9" s="184">
        <v>2</v>
      </c>
      <c r="D9" s="258">
        <f t="shared" si="1"/>
        <v>164.55625436757509</v>
      </c>
      <c r="E9" s="155"/>
      <c r="F9" s="258">
        <f t="shared" si="1"/>
        <v>0</v>
      </c>
      <c r="G9" s="259"/>
      <c r="H9" s="258">
        <f t="shared" si="2"/>
        <v>0</v>
      </c>
      <c r="I9" s="201"/>
      <c r="J9" s="258">
        <f t="shared" si="3"/>
        <v>0</v>
      </c>
      <c r="K9" s="155"/>
      <c r="L9" s="258">
        <f t="shared" si="4"/>
        <v>0</v>
      </c>
      <c r="M9" s="155"/>
      <c r="N9" s="258">
        <f t="shared" si="5"/>
        <v>0</v>
      </c>
      <c r="O9" s="155"/>
      <c r="P9" s="258">
        <f t="shared" si="6"/>
        <v>0</v>
      </c>
      <c r="Q9" s="155">
        <v>2</v>
      </c>
      <c r="R9" s="258">
        <f t="shared" si="7"/>
        <v>164.55625436757509</v>
      </c>
      <c r="S9" s="155">
        <v>2</v>
      </c>
      <c r="T9" s="258">
        <f t="shared" si="8"/>
        <v>164.55625436757509</v>
      </c>
      <c r="U9" s="154">
        <f t="shared" si="0"/>
        <v>0</v>
      </c>
      <c r="V9" s="258">
        <f t="shared" si="9"/>
        <v>0</v>
      </c>
    </row>
    <row r="10" spans="1:22" ht="15">
      <c r="A10" s="148" t="s">
        <v>156</v>
      </c>
      <c r="B10" s="8">
        <v>11578</v>
      </c>
      <c r="C10" s="184">
        <v>1</v>
      </c>
      <c r="D10" s="258">
        <f t="shared" si="1"/>
        <v>101.69286577992744</v>
      </c>
      <c r="E10" s="155"/>
      <c r="F10" s="258">
        <f t="shared" si="1"/>
        <v>0</v>
      </c>
      <c r="G10" s="259"/>
      <c r="H10" s="258">
        <f t="shared" si="2"/>
        <v>0</v>
      </c>
      <c r="I10" s="259"/>
      <c r="J10" s="258">
        <f t="shared" si="3"/>
        <v>0</v>
      </c>
      <c r="K10" s="155"/>
      <c r="L10" s="258">
        <f t="shared" si="4"/>
        <v>0</v>
      </c>
      <c r="M10" s="155"/>
      <c r="N10" s="258">
        <f t="shared" si="5"/>
        <v>0</v>
      </c>
      <c r="O10" s="155"/>
      <c r="P10" s="258">
        <f t="shared" si="6"/>
        <v>0</v>
      </c>
      <c r="Q10" s="155">
        <v>1</v>
      </c>
      <c r="R10" s="258">
        <f t="shared" si="7"/>
        <v>101.69286577992744</v>
      </c>
      <c r="S10" s="155">
        <v>1</v>
      </c>
      <c r="T10" s="258">
        <f t="shared" si="8"/>
        <v>101.69286577992744</v>
      </c>
      <c r="U10" s="154">
        <f t="shared" si="0"/>
        <v>0</v>
      </c>
      <c r="V10" s="258">
        <f t="shared" si="9"/>
        <v>0</v>
      </c>
    </row>
    <row r="11" spans="1:22" ht="15">
      <c r="A11" s="148" t="s">
        <v>157</v>
      </c>
      <c r="B11" s="8">
        <v>19197.5</v>
      </c>
      <c r="C11" s="184">
        <v>2</v>
      </c>
      <c r="D11" s="258">
        <f t="shared" si="1"/>
        <v>122.66180492251596</v>
      </c>
      <c r="E11" s="155"/>
      <c r="F11" s="258">
        <f t="shared" si="1"/>
        <v>0</v>
      </c>
      <c r="G11" s="259"/>
      <c r="H11" s="258">
        <f t="shared" si="2"/>
        <v>0</v>
      </c>
      <c r="I11" s="259"/>
      <c r="J11" s="258">
        <f t="shared" si="3"/>
        <v>0</v>
      </c>
      <c r="K11" s="155">
        <v>1</v>
      </c>
      <c r="L11" s="258">
        <f t="shared" si="4"/>
        <v>61.330902461257978</v>
      </c>
      <c r="M11" s="155"/>
      <c r="N11" s="258">
        <f t="shared" si="5"/>
        <v>0</v>
      </c>
      <c r="O11" s="155"/>
      <c r="P11" s="258">
        <f t="shared" si="6"/>
        <v>0</v>
      </c>
      <c r="Q11" s="155">
        <v>1</v>
      </c>
      <c r="R11" s="258">
        <f t="shared" si="7"/>
        <v>61.330902461257978</v>
      </c>
      <c r="S11" s="155"/>
      <c r="T11" s="258">
        <f t="shared" si="8"/>
        <v>0</v>
      </c>
      <c r="U11" s="154">
        <f t="shared" si="0"/>
        <v>0</v>
      </c>
      <c r="V11" s="258">
        <f t="shared" si="9"/>
        <v>0</v>
      </c>
    </row>
    <row r="12" spans="1:22" ht="15">
      <c r="A12" s="148" t="s">
        <v>158</v>
      </c>
      <c r="B12" s="8">
        <v>14686.5</v>
      </c>
      <c r="C12" s="184">
        <v>1</v>
      </c>
      <c r="D12" s="258">
        <f t="shared" si="1"/>
        <v>80.168862560855203</v>
      </c>
      <c r="E12" s="155"/>
      <c r="F12" s="258">
        <f t="shared" si="1"/>
        <v>0</v>
      </c>
      <c r="G12" s="259"/>
      <c r="H12" s="258">
        <f t="shared" si="2"/>
        <v>0</v>
      </c>
      <c r="I12" s="201"/>
      <c r="J12" s="258">
        <f t="shared" si="3"/>
        <v>0</v>
      </c>
      <c r="K12" s="155"/>
      <c r="L12" s="258">
        <f t="shared" si="4"/>
        <v>0</v>
      </c>
      <c r="M12" s="155">
        <v>1</v>
      </c>
      <c r="N12" s="258">
        <f t="shared" si="5"/>
        <v>80.168862560855203</v>
      </c>
      <c r="O12" s="155"/>
      <c r="P12" s="258">
        <f t="shared" si="6"/>
        <v>0</v>
      </c>
      <c r="Q12" s="155"/>
      <c r="R12" s="258">
        <f t="shared" si="7"/>
        <v>0</v>
      </c>
      <c r="S12" s="155"/>
      <c r="T12" s="258">
        <f t="shared" si="8"/>
        <v>0</v>
      </c>
      <c r="U12" s="154">
        <f t="shared" si="0"/>
        <v>0</v>
      </c>
      <c r="V12" s="258">
        <f t="shared" si="9"/>
        <v>0</v>
      </c>
    </row>
    <row r="13" spans="1:22" ht="15">
      <c r="A13" s="148" t="s">
        <v>159</v>
      </c>
      <c r="B13" s="8">
        <v>16312.5</v>
      </c>
      <c r="C13" s="184">
        <v>3</v>
      </c>
      <c r="D13" s="258">
        <f t="shared" si="1"/>
        <v>216.5333333333333</v>
      </c>
      <c r="E13" s="155"/>
      <c r="F13" s="258">
        <f t="shared" si="1"/>
        <v>0</v>
      </c>
      <c r="G13" s="259"/>
      <c r="H13" s="258">
        <f t="shared" si="2"/>
        <v>0</v>
      </c>
      <c r="I13" s="201"/>
      <c r="J13" s="258">
        <f t="shared" si="3"/>
        <v>0</v>
      </c>
      <c r="K13" s="185">
        <v>1</v>
      </c>
      <c r="L13" s="258">
        <f t="shared" si="4"/>
        <v>72.177777777777777</v>
      </c>
      <c r="M13" s="155">
        <v>2</v>
      </c>
      <c r="N13" s="258">
        <f t="shared" si="5"/>
        <v>144.35555555555555</v>
      </c>
      <c r="O13" s="155"/>
      <c r="P13" s="258">
        <f t="shared" si="6"/>
        <v>0</v>
      </c>
      <c r="Q13" s="155"/>
      <c r="R13" s="258">
        <f t="shared" si="7"/>
        <v>0</v>
      </c>
      <c r="S13" s="155"/>
      <c r="T13" s="258">
        <f t="shared" si="8"/>
        <v>0</v>
      </c>
      <c r="U13" s="154">
        <f t="shared" si="0"/>
        <v>0</v>
      </c>
      <c r="V13" s="258">
        <f t="shared" si="9"/>
        <v>0</v>
      </c>
    </row>
    <row r="14" spans="1:22" ht="15">
      <c r="A14" s="148" t="s">
        <v>160</v>
      </c>
      <c r="B14" s="8">
        <v>10395.5</v>
      </c>
      <c r="C14" s="184">
        <v>2</v>
      </c>
      <c r="D14" s="258">
        <f t="shared" si="1"/>
        <v>226.52109085662065</v>
      </c>
      <c r="E14" s="155">
        <v>1</v>
      </c>
      <c r="F14" s="258">
        <f t="shared" si="1"/>
        <v>113.26054542831032</v>
      </c>
      <c r="G14" s="259">
        <v>1</v>
      </c>
      <c r="H14" s="258">
        <f t="shared" si="2"/>
        <v>113.26054542831032</v>
      </c>
      <c r="I14" s="201"/>
      <c r="J14" s="258">
        <f t="shared" si="3"/>
        <v>0</v>
      </c>
      <c r="K14" s="155">
        <v>1</v>
      </c>
      <c r="L14" s="258">
        <f t="shared" si="4"/>
        <v>113.26054542831032</v>
      </c>
      <c r="M14" s="155"/>
      <c r="N14" s="258">
        <f t="shared" si="5"/>
        <v>0</v>
      </c>
      <c r="O14" s="155"/>
      <c r="P14" s="258">
        <f t="shared" si="6"/>
        <v>0</v>
      </c>
      <c r="Q14" s="155"/>
      <c r="R14" s="258">
        <f t="shared" si="7"/>
        <v>0</v>
      </c>
      <c r="S14" s="155"/>
      <c r="T14" s="258">
        <f t="shared" si="8"/>
        <v>0</v>
      </c>
      <c r="U14" s="154">
        <f t="shared" si="0"/>
        <v>0</v>
      </c>
      <c r="V14" s="258">
        <f t="shared" si="9"/>
        <v>0</v>
      </c>
    </row>
    <row r="15" spans="1:22" ht="27" customHeight="1">
      <c r="A15" s="157" t="s">
        <v>161</v>
      </c>
      <c r="B15" s="118">
        <v>154860</v>
      </c>
      <c r="C15" s="159">
        <f>SUM(C5:C14)</f>
        <v>14</v>
      </c>
      <c r="D15" s="151">
        <f t="shared" si="1"/>
        <v>106.44194756554306</v>
      </c>
      <c r="E15" s="159">
        <f>SUM(E5:E14)</f>
        <v>1</v>
      </c>
      <c r="F15" s="151">
        <f t="shared" si="1"/>
        <v>7.6029962546816474</v>
      </c>
      <c r="G15" s="186">
        <f>SUM(G5:G14)</f>
        <v>1</v>
      </c>
      <c r="H15" s="151">
        <f t="shared" si="2"/>
        <v>7.6029962546816474</v>
      </c>
      <c r="I15" s="159">
        <f>SUM(I5:I14)</f>
        <v>0</v>
      </c>
      <c r="J15" s="151">
        <f t="shared" si="3"/>
        <v>0</v>
      </c>
      <c r="K15" s="159">
        <f>SUM(K5:K14)</f>
        <v>3</v>
      </c>
      <c r="L15" s="151">
        <f t="shared" si="4"/>
        <v>22.80898876404494</v>
      </c>
      <c r="M15" s="160">
        <f>SUM(M5:M14)</f>
        <v>5</v>
      </c>
      <c r="N15" s="151">
        <f t="shared" si="5"/>
        <v>38.014981273408239</v>
      </c>
      <c r="O15" s="159">
        <f>SUM(O5:O14)</f>
        <v>0</v>
      </c>
      <c r="P15" s="151">
        <f t="shared" si="6"/>
        <v>0</v>
      </c>
      <c r="Q15" s="162">
        <f>SUM(Q5:Q14)</f>
        <v>4</v>
      </c>
      <c r="R15" s="151">
        <f t="shared" si="7"/>
        <v>30.41198501872659</v>
      </c>
      <c r="S15" s="159">
        <f>SUM(S5:S14)</f>
        <v>3</v>
      </c>
      <c r="T15" s="151">
        <f t="shared" si="8"/>
        <v>22.80898876404494</v>
      </c>
      <c r="U15" s="159">
        <f>SUM(U5:U14)</f>
        <v>1</v>
      </c>
      <c r="V15" s="151">
        <f t="shared" si="9"/>
        <v>7.6029962546816474</v>
      </c>
    </row>
    <row r="16" spans="1:22" ht="21" customHeight="1">
      <c r="A16" s="163" t="s">
        <v>162</v>
      </c>
      <c r="B16" s="8">
        <v>63231</v>
      </c>
      <c r="C16" s="184">
        <v>4</v>
      </c>
      <c r="D16" s="258">
        <f t="shared" si="1"/>
        <v>74.48245322705634</v>
      </c>
      <c r="E16" s="260"/>
      <c r="F16" s="258">
        <f t="shared" si="1"/>
        <v>0</v>
      </c>
      <c r="G16" s="261"/>
      <c r="H16" s="258">
        <f t="shared" si="2"/>
        <v>0</v>
      </c>
      <c r="I16" s="202"/>
      <c r="J16" s="258">
        <f t="shared" si="3"/>
        <v>0</v>
      </c>
      <c r="K16" s="260">
        <v>1</v>
      </c>
      <c r="L16" s="258">
        <f t="shared" si="4"/>
        <v>18.620613306764085</v>
      </c>
      <c r="M16" s="262"/>
      <c r="N16" s="258">
        <f t="shared" si="5"/>
        <v>0</v>
      </c>
      <c r="O16" s="260">
        <v>1</v>
      </c>
      <c r="P16" s="258">
        <f t="shared" si="6"/>
        <v>18.620613306764085</v>
      </c>
      <c r="Q16" s="263">
        <v>1</v>
      </c>
      <c r="R16" s="258">
        <f t="shared" si="7"/>
        <v>18.620613306764085</v>
      </c>
      <c r="S16" s="260">
        <v>1</v>
      </c>
      <c r="T16" s="258">
        <f t="shared" si="8"/>
        <v>18.620613306764085</v>
      </c>
      <c r="U16" s="154">
        <f>C16-E16-I16-K16-M16-O16-Q16</f>
        <v>1</v>
      </c>
      <c r="V16" s="258">
        <f t="shared" si="9"/>
        <v>18.620613306764085</v>
      </c>
    </row>
    <row r="17" spans="1:22" ht="52.5" customHeight="1" thickBot="1">
      <c r="A17" s="187" t="s">
        <v>177</v>
      </c>
      <c r="B17" s="120">
        <v>218091</v>
      </c>
      <c r="C17" s="188">
        <f>C15+C16</f>
        <v>18</v>
      </c>
      <c r="D17" s="151">
        <f t="shared" si="1"/>
        <v>97.17594948897478</v>
      </c>
      <c r="E17" s="189">
        <f>E15+E16</f>
        <v>1</v>
      </c>
      <c r="F17" s="151">
        <f t="shared" si="1"/>
        <v>5.3986638604985986</v>
      </c>
      <c r="G17" s="189">
        <f>G15+G16</f>
        <v>1</v>
      </c>
      <c r="H17" s="173">
        <f t="shared" si="2"/>
        <v>5.3986638604985986</v>
      </c>
      <c r="I17" s="188">
        <f>I15+I16</f>
        <v>0</v>
      </c>
      <c r="J17" s="151">
        <f t="shared" si="3"/>
        <v>0</v>
      </c>
      <c r="K17" s="189">
        <f>K15+K16</f>
        <v>4</v>
      </c>
      <c r="L17" s="151">
        <f t="shared" si="4"/>
        <v>21.594655441994394</v>
      </c>
      <c r="M17" s="189">
        <f>M15+M16</f>
        <v>5</v>
      </c>
      <c r="N17" s="151">
        <f t="shared" si="5"/>
        <v>26.993319302492992</v>
      </c>
      <c r="O17" s="189">
        <f>O15+O16</f>
        <v>1</v>
      </c>
      <c r="P17" s="151">
        <f t="shared" si="6"/>
        <v>5.3986638604985986</v>
      </c>
      <c r="Q17" s="189">
        <f>Q15+Q16</f>
        <v>5</v>
      </c>
      <c r="R17" s="151">
        <f t="shared" si="7"/>
        <v>26.993319302492992</v>
      </c>
      <c r="S17" s="189">
        <f>S15+S16</f>
        <v>4</v>
      </c>
      <c r="T17" s="173">
        <f t="shared" si="8"/>
        <v>21.594655441994394</v>
      </c>
      <c r="U17" s="188">
        <f>U15+U16</f>
        <v>2</v>
      </c>
      <c r="V17" s="151">
        <f t="shared" si="9"/>
        <v>10.797327720997197</v>
      </c>
    </row>
    <row r="18" spans="1:22" ht="36.75" thickBot="1">
      <c r="A18" s="373" t="s">
        <v>164</v>
      </c>
      <c r="B18" s="373"/>
      <c r="C18" s="190">
        <v>1</v>
      </c>
      <c r="D18" s="191"/>
      <c r="E18" s="192">
        <f>E17/$C17</f>
        <v>5.5555555555555552E-2</v>
      </c>
      <c r="F18" s="193"/>
      <c r="G18" s="194">
        <f>G17/E17</f>
        <v>1</v>
      </c>
      <c r="H18" s="195" t="s">
        <v>165</v>
      </c>
      <c r="I18" s="196">
        <f>I17/$C17</f>
        <v>0</v>
      </c>
      <c r="J18" s="197"/>
      <c r="K18" s="192">
        <f>K17/$C17</f>
        <v>0.22222222222222221</v>
      </c>
      <c r="L18" s="197"/>
      <c r="M18" s="198">
        <f>M17/$C17</f>
        <v>0.27777777777777779</v>
      </c>
      <c r="N18" s="197"/>
      <c r="O18" s="192">
        <f>O17/$C17</f>
        <v>5.5555555555555552E-2</v>
      </c>
      <c r="P18" s="192"/>
      <c r="Q18" s="198">
        <f>Q17/$C17</f>
        <v>0.27777777777777779</v>
      </c>
      <c r="R18" s="199"/>
      <c r="S18" s="194">
        <f>S17/Q17</f>
        <v>0.8</v>
      </c>
      <c r="T18" s="195" t="s">
        <v>166</v>
      </c>
      <c r="U18" s="196">
        <f>U17/$C17</f>
        <v>0.1111111111111111</v>
      </c>
      <c r="V18" s="197"/>
    </row>
    <row r="19" spans="1:22" ht="14.25">
      <c r="A19" s="362" t="s">
        <v>178</v>
      </c>
      <c r="B19" s="363"/>
      <c r="C19" s="200">
        <v>28</v>
      </c>
      <c r="D19" s="201">
        <v>151.16986617327086</v>
      </c>
      <c r="E19" s="200">
        <v>4</v>
      </c>
      <c r="F19" s="201">
        <v>21.595695167610124</v>
      </c>
      <c r="G19" s="200">
        <v>3</v>
      </c>
      <c r="H19" s="202">
        <v>16.196771375707595</v>
      </c>
      <c r="I19" s="200">
        <v>0</v>
      </c>
      <c r="J19" s="201">
        <v>0</v>
      </c>
      <c r="K19" s="200">
        <v>4</v>
      </c>
      <c r="L19" s="201">
        <v>21.595695167610124</v>
      </c>
      <c r="M19" s="200">
        <v>8</v>
      </c>
      <c r="N19" s="201">
        <v>43.191390335220248</v>
      </c>
      <c r="O19" s="200">
        <v>2</v>
      </c>
      <c r="P19" s="201">
        <v>10.797847583805062</v>
      </c>
      <c r="Q19" s="200">
        <v>2</v>
      </c>
      <c r="R19" s="201">
        <v>10.797847583805062</v>
      </c>
      <c r="S19" s="200">
        <v>1</v>
      </c>
      <c r="T19" s="202">
        <v>5.398923791902531</v>
      </c>
      <c r="U19" s="200">
        <v>8</v>
      </c>
      <c r="V19" s="201">
        <v>43.191390335220248</v>
      </c>
    </row>
    <row r="20" spans="1:22" ht="35.25" customHeight="1">
      <c r="A20" s="364" t="s">
        <v>168</v>
      </c>
      <c r="B20" s="364"/>
      <c r="C20" s="203">
        <f>C17-C19</f>
        <v>-10</v>
      </c>
      <c r="D20" s="204">
        <f>D17/D19-100%</f>
        <v>-0.35717380752595407</v>
      </c>
      <c r="E20" s="203">
        <f>E17-E19</f>
        <v>-3</v>
      </c>
      <c r="F20" s="204">
        <f>F17/F19-100%</f>
        <v>-0.75001203626009327</v>
      </c>
      <c r="G20" s="203">
        <f>G17-G19</f>
        <v>-2</v>
      </c>
      <c r="H20" s="204">
        <f>H17/H19-100%</f>
        <v>-0.66668271501345777</v>
      </c>
      <c r="I20" s="203">
        <f>I17-I19</f>
        <v>0</v>
      </c>
      <c r="J20" s="204"/>
      <c r="K20" s="203">
        <f>K17-K19</f>
        <v>0</v>
      </c>
      <c r="L20" s="204">
        <f>L17/L19-100%</f>
        <v>-4.8145040373093195E-5</v>
      </c>
      <c r="M20" s="203">
        <f>M17-M19</f>
        <v>-3</v>
      </c>
      <c r="N20" s="204">
        <f>N17/N19-100%</f>
        <v>-0.37503009065023318</v>
      </c>
      <c r="O20" s="203">
        <f>O17-O19</f>
        <v>-1</v>
      </c>
      <c r="P20" s="204">
        <f>P17/P19-100%</f>
        <v>-0.50002407252018655</v>
      </c>
      <c r="Q20" s="203">
        <f>Q17-Q19</f>
        <v>3</v>
      </c>
      <c r="R20" s="204">
        <f>R17/R19-100%</f>
        <v>1.4998796373990673</v>
      </c>
      <c r="S20" s="203">
        <f>S17-S19</f>
        <v>3</v>
      </c>
      <c r="T20" s="204">
        <f>T17/T19-100%</f>
        <v>2.9998074198385076</v>
      </c>
      <c r="U20" s="203">
        <f>U17-U19</f>
        <v>-6</v>
      </c>
      <c r="V20" s="204">
        <f>V17/V19-100%</f>
        <v>-0.75001203626009327</v>
      </c>
    </row>
    <row r="21" spans="1:22" ht="14.25">
      <c r="A21" s="365" t="s">
        <v>179</v>
      </c>
      <c r="B21" s="366"/>
      <c r="C21" s="200">
        <v>29</v>
      </c>
      <c r="D21" s="202">
        <v>157.25961150963164</v>
      </c>
      <c r="E21" s="200">
        <v>4.1428571428571432</v>
      </c>
      <c r="F21" s="202">
        <v>22.465658787090238</v>
      </c>
      <c r="G21" s="205">
        <v>3</v>
      </c>
      <c r="H21" s="202">
        <v>16.268235673410171</v>
      </c>
      <c r="I21" s="200">
        <v>0</v>
      </c>
      <c r="J21" s="202">
        <v>0</v>
      </c>
      <c r="K21" s="200">
        <v>4.1428571428571432</v>
      </c>
      <c r="L21" s="202">
        <v>22.465658787090238</v>
      </c>
      <c r="M21" s="200">
        <v>8.2857142857142865</v>
      </c>
      <c r="N21" s="202">
        <v>44.931317574180476</v>
      </c>
      <c r="O21" s="200">
        <v>2.0714285714285716</v>
      </c>
      <c r="P21" s="202">
        <v>11.232829393545119</v>
      </c>
      <c r="Q21" s="200">
        <v>2.0714285714285716</v>
      </c>
      <c r="R21" s="202">
        <v>11.232829393545119</v>
      </c>
      <c r="S21" s="205">
        <v>1.0357142857142858</v>
      </c>
      <c r="T21" s="202">
        <v>5.6164146967725594</v>
      </c>
      <c r="U21" s="200">
        <v>8.2857142857142865</v>
      </c>
      <c r="V21" s="202">
        <v>44.931317574180476</v>
      </c>
    </row>
    <row r="22" spans="1:22" ht="14.25">
      <c r="A22" s="367" t="s">
        <v>180</v>
      </c>
      <c r="B22" s="368"/>
      <c r="C22" s="206">
        <v>39</v>
      </c>
      <c r="D22" s="175">
        <v>213.83956250653105</v>
      </c>
      <c r="E22" s="206">
        <v>5</v>
      </c>
      <c r="F22" s="175">
        <v>27.415328526478341</v>
      </c>
      <c r="G22" s="206">
        <v>5</v>
      </c>
      <c r="H22" s="175">
        <v>27.415328526478341</v>
      </c>
      <c r="I22" s="206">
        <v>0</v>
      </c>
      <c r="J22" s="175">
        <v>0</v>
      </c>
      <c r="K22" s="206">
        <v>6</v>
      </c>
      <c r="L22" s="175">
        <v>32.898394231774006</v>
      </c>
      <c r="M22" s="206">
        <v>9</v>
      </c>
      <c r="N22" s="175">
        <v>49.347591347661009</v>
      </c>
      <c r="O22" s="206">
        <v>2</v>
      </c>
      <c r="P22" s="175">
        <v>10.966131410591336</v>
      </c>
      <c r="Q22" s="206">
        <v>9</v>
      </c>
      <c r="R22" s="175">
        <v>49.347591347661009</v>
      </c>
      <c r="S22" s="206">
        <v>5</v>
      </c>
      <c r="T22" s="175">
        <v>27.415328526478341</v>
      </c>
      <c r="U22" s="206">
        <v>8</v>
      </c>
      <c r="V22" s="175">
        <v>43.864525642365344</v>
      </c>
    </row>
    <row r="23" spans="1:22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</row>
  </sheetData>
  <mergeCells count="36">
    <mergeCell ref="A1:V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Q2:T2"/>
    <mergeCell ref="U2:V2"/>
    <mergeCell ref="C3:C4"/>
    <mergeCell ref="D3:D4"/>
    <mergeCell ref="E3:E4"/>
    <mergeCell ref="F3:F4"/>
    <mergeCell ref="G3:G4"/>
    <mergeCell ref="H3:H4"/>
    <mergeCell ref="I3:I4"/>
    <mergeCell ref="J3:J4"/>
    <mergeCell ref="R3:R4"/>
    <mergeCell ref="S3:T3"/>
    <mergeCell ref="U3:U4"/>
    <mergeCell ref="V3:V4"/>
    <mergeCell ref="A18:B18"/>
    <mergeCell ref="K3:K4"/>
    <mergeCell ref="L3:L4"/>
    <mergeCell ref="M3:M4"/>
    <mergeCell ref="N3:N4"/>
    <mergeCell ref="O3:O4"/>
    <mergeCell ref="P3:P4"/>
    <mergeCell ref="A19:B19"/>
    <mergeCell ref="A20:B20"/>
    <mergeCell ref="A21:B21"/>
    <mergeCell ref="A22:B22"/>
    <mergeCell ref="Q3:Q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workbookViewId="0">
      <selection activeCell="C17" sqref="C17"/>
    </sheetView>
  </sheetViews>
  <sheetFormatPr defaultRowHeight="12.75"/>
  <cols>
    <col min="1" max="1" width="18.28515625" customWidth="1"/>
    <col min="3" max="14" width="7.140625" customWidth="1"/>
    <col min="15" max="16" width="6.140625" customWidth="1"/>
    <col min="17" max="22" width="7.140625" customWidth="1"/>
  </cols>
  <sheetData>
    <row r="1" spans="1:22" ht="39" customHeight="1">
      <c r="A1" s="378" t="s">
        <v>135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</row>
    <row r="2" spans="1:22" ht="42" customHeight="1">
      <c r="A2" s="376" t="s">
        <v>136</v>
      </c>
      <c r="B2" s="376" t="s">
        <v>137</v>
      </c>
      <c r="C2" s="388" t="s">
        <v>138</v>
      </c>
      <c r="D2" s="388"/>
      <c r="E2" s="388" t="s">
        <v>139</v>
      </c>
      <c r="F2" s="388"/>
      <c r="G2" s="376" t="s">
        <v>140</v>
      </c>
      <c r="H2" s="376"/>
      <c r="I2" s="388" t="s">
        <v>141</v>
      </c>
      <c r="J2" s="388"/>
      <c r="K2" s="388" t="s">
        <v>142</v>
      </c>
      <c r="L2" s="388"/>
      <c r="M2" s="388" t="s">
        <v>143</v>
      </c>
      <c r="N2" s="388"/>
      <c r="O2" s="376" t="s">
        <v>144</v>
      </c>
      <c r="P2" s="376"/>
      <c r="Q2" s="376" t="s">
        <v>145</v>
      </c>
      <c r="R2" s="376"/>
      <c r="S2" s="376"/>
      <c r="T2" s="376"/>
      <c r="U2" s="376" t="s">
        <v>146</v>
      </c>
      <c r="V2" s="376"/>
    </row>
    <row r="3" spans="1:22" ht="21" customHeight="1">
      <c r="A3" s="376"/>
      <c r="B3" s="376"/>
      <c r="C3" s="369" t="s">
        <v>15</v>
      </c>
      <c r="D3" s="370" t="s">
        <v>147</v>
      </c>
      <c r="E3" s="369" t="s">
        <v>15</v>
      </c>
      <c r="F3" s="370" t="s">
        <v>147</v>
      </c>
      <c r="G3" s="369" t="s">
        <v>15</v>
      </c>
      <c r="H3" s="370" t="s">
        <v>147</v>
      </c>
      <c r="I3" s="369" t="s">
        <v>15</v>
      </c>
      <c r="J3" s="370" t="s">
        <v>147</v>
      </c>
      <c r="K3" s="369" t="s">
        <v>15</v>
      </c>
      <c r="L3" s="370" t="s">
        <v>147</v>
      </c>
      <c r="M3" s="369" t="s">
        <v>15</v>
      </c>
      <c r="N3" s="370" t="s">
        <v>147</v>
      </c>
      <c r="O3" s="369" t="s">
        <v>15</v>
      </c>
      <c r="P3" s="370" t="s">
        <v>147</v>
      </c>
      <c r="Q3" s="369" t="s">
        <v>15</v>
      </c>
      <c r="R3" s="370" t="s">
        <v>147</v>
      </c>
      <c r="S3" s="386" t="s">
        <v>148</v>
      </c>
      <c r="T3" s="386"/>
      <c r="U3" s="369" t="s">
        <v>15</v>
      </c>
      <c r="V3" s="370" t="s">
        <v>147</v>
      </c>
    </row>
    <row r="4" spans="1:22" ht="36">
      <c r="A4" s="376"/>
      <c r="B4" s="376"/>
      <c r="C4" s="369"/>
      <c r="D4" s="370"/>
      <c r="E4" s="369"/>
      <c r="F4" s="370"/>
      <c r="G4" s="369"/>
      <c r="H4" s="370"/>
      <c r="I4" s="369"/>
      <c r="J4" s="370"/>
      <c r="K4" s="369"/>
      <c r="L4" s="370"/>
      <c r="M4" s="369"/>
      <c r="N4" s="370"/>
      <c r="O4" s="369"/>
      <c r="P4" s="370"/>
      <c r="Q4" s="369"/>
      <c r="R4" s="370"/>
      <c r="S4" s="147" t="s">
        <v>149</v>
      </c>
      <c r="T4" s="147" t="s">
        <v>150</v>
      </c>
      <c r="U4" s="369"/>
      <c r="V4" s="370"/>
    </row>
    <row r="5" spans="1:22" ht="15">
      <c r="A5" s="148" t="s">
        <v>151</v>
      </c>
      <c r="B5" s="149">
        <v>18566</v>
      </c>
      <c r="C5" s="150">
        <v>2</v>
      </c>
      <c r="D5" s="151">
        <f>C5*100000/$B5*11.774</f>
        <v>126.83399763007648</v>
      </c>
      <c r="E5" s="150"/>
      <c r="F5" s="151">
        <f>E5*100000/$B5*11.774</f>
        <v>0</v>
      </c>
      <c r="G5" s="152"/>
      <c r="H5" s="151">
        <f>G5*100000/$B5*11.774</f>
        <v>0</v>
      </c>
      <c r="I5" s="153"/>
      <c r="J5" s="151">
        <f>I5*100000/$B5*11.774</f>
        <v>0</v>
      </c>
      <c r="K5" s="150"/>
      <c r="L5" s="151">
        <f>K5*100000/$B5*11.774</f>
        <v>0</v>
      </c>
      <c r="M5" s="150">
        <v>1</v>
      </c>
      <c r="N5" s="151">
        <f>M5*100000/$B5*11.774</f>
        <v>63.416998815038241</v>
      </c>
      <c r="O5" s="152"/>
      <c r="P5" s="151">
        <f>O5*100000/$B5*11.774</f>
        <v>0</v>
      </c>
      <c r="Q5" s="150"/>
      <c r="R5" s="151">
        <f>Q5*100000/$B5*11.774</f>
        <v>0</v>
      </c>
      <c r="S5" s="150"/>
      <c r="T5" s="151">
        <f>S5*100000/$B5*11.774</f>
        <v>0</v>
      </c>
      <c r="U5" s="154">
        <f>C5-E5-I5-K5-M5-O5-Q5</f>
        <v>1</v>
      </c>
      <c r="V5" s="151">
        <f>U5*100000/$B5*11.774</f>
        <v>63.416998815038241</v>
      </c>
    </row>
    <row r="6" spans="1:22" ht="15">
      <c r="A6" s="148" t="s">
        <v>152</v>
      </c>
      <c r="B6" s="149">
        <v>4367</v>
      </c>
      <c r="C6" s="155">
        <v>1</v>
      </c>
      <c r="D6" s="151">
        <f t="shared" ref="D6:F17" si="0">C6*100000/$B6*11.774</f>
        <v>269.61300664071445</v>
      </c>
      <c r="E6" s="155"/>
      <c r="F6" s="151">
        <f t="shared" si="0"/>
        <v>0</v>
      </c>
      <c r="G6" s="152"/>
      <c r="H6" s="151">
        <f t="shared" ref="H6:H17" si="1">G6*100000/$B6*11.774</f>
        <v>0</v>
      </c>
      <c r="I6" s="153"/>
      <c r="J6" s="151">
        <f t="shared" ref="J6:J17" si="2">I6*100000/$B6*11.774</f>
        <v>0</v>
      </c>
      <c r="K6" s="155"/>
      <c r="L6" s="151">
        <f t="shared" ref="L6:L17" si="3">K6*100000/$B6*11.774</f>
        <v>0</v>
      </c>
      <c r="M6" s="155">
        <v>1</v>
      </c>
      <c r="N6" s="151">
        <f t="shared" ref="N6:N17" si="4">M6*100000/$B6*11.774</f>
        <v>269.61300664071445</v>
      </c>
      <c r="O6" s="152"/>
      <c r="P6" s="151">
        <f t="shared" ref="P6:P17" si="5">O6*100000/$B6*11.774</f>
        <v>0</v>
      </c>
      <c r="Q6" s="155"/>
      <c r="R6" s="151">
        <f t="shared" ref="R6:R17" si="6">Q6*100000/$B6*11.774</f>
        <v>0</v>
      </c>
      <c r="S6" s="155"/>
      <c r="T6" s="151">
        <f t="shared" ref="T6:T17" si="7">S6*100000/$B6*11.774</f>
        <v>0</v>
      </c>
      <c r="U6" s="154">
        <f t="shared" ref="U6:U14" si="8">C6-E6-I6-K6-M6-O6-Q6</f>
        <v>0</v>
      </c>
      <c r="V6" s="151">
        <f t="shared" ref="V6:V17" si="9">U6*100000/$B6*11.774</f>
        <v>0</v>
      </c>
    </row>
    <row r="7" spans="1:22" ht="15">
      <c r="A7" s="148" t="s">
        <v>153</v>
      </c>
      <c r="B7" s="149">
        <v>6144</v>
      </c>
      <c r="C7" s="155"/>
      <c r="D7" s="151">
        <f t="shared" si="0"/>
        <v>0</v>
      </c>
      <c r="E7" s="155"/>
      <c r="F7" s="151">
        <f t="shared" si="0"/>
        <v>0</v>
      </c>
      <c r="G7" s="152"/>
      <c r="H7" s="151">
        <f t="shared" si="1"/>
        <v>0</v>
      </c>
      <c r="I7" s="153"/>
      <c r="J7" s="151">
        <f t="shared" si="2"/>
        <v>0</v>
      </c>
      <c r="K7" s="155"/>
      <c r="L7" s="151">
        <f t="shared" si="3"/>
        <v>0</v>
      </c>
      <c r="M7" s="155"/>
      <c r="N7" s="151">
        <f t="shared" si="4"/>
        <v>0</v>
      </c>
      <c r="O7" s="152"/>
      <c r="P7" s="151">
        <f t="shared" si="5"/>
        <v>0</v>
      </c>
      <c r="Q7" s="155"/>
      <c r="R7" s="151">
        <f t="shared" si="6"/>
        <v>0</v>
      </c>
      <c r="S7" s="155"/>
      <c r="T7" s="151">
        <f t="shared" si="7"/>
        <v>0</v>
      </c>
      <c r="U7" s="154">
        <f t="shared" si="8"/>
        <v>0</v>
      </c>
      <c r="V7" s="151">
        <f t="shared" si="9"/>
        <v>0</v>
      </c>
    </row>
    <row r="8" spans="1:22" ht="15">
      <c r="A8" s="148" t="s">
        <v>154</v>
      </c>
      <c r="B8" s="149">
        <v>6837</v>
      </c>
      <c r="C8" s="155"/>
      <c r="D8" s="151">
        <f t="shared" si="0"/>
        <v>0</v>
      </c>
      <c r="E8" s="155"/>
      <c r="F8" s="151">
        <f t="shared" si="0"/>
        <v>0</v>
      </c>
      <c r="G8" s="152"/>
      <c r="H8" s="151">
        <f t="shared" si="1"/>
        <v>0</v>
      </c>
      <c r="I8" s="153"/>
      <c r="J8" s="151">
        <f t="shared" si="2"/>
        <v>0</v>
      </c>
      <c r="K8" s="155"/>
      <c r="L8" s="151">
        <f t="shared" si="3"/>
        <v>0</v>
      </c>
      <c r="M8" s="155"/>
      <c r="N8" s="151">
        <f t="shared" si="4"/>
        <v>0</v>
      </c>
      <c r="O8" s="152"/>
      <c r="P8" s="151">
        <f t="shared" si="5"/>
        <v>0</v>
      </c>
      <c r="Q8" s="155"/>
      <c r="R8" s="151">
        <f t="shared" si="6"/>
        <v>0</v>
      </c>
      <c r="S8" s="155"/>
      <c r="T8" s="151">
        <f t="shared" si="7"/>
        <v>0</v>
      </c>
      <c r="U8" s="154">
        <f t="shared" si="8"/>
        <v>0</v>
      </c>
      <c r="V8" s="151">
        <f t="shared" si="9"/>
        <v>0</v>
      </c>
    </row>
    <row r="9" spans="1:22" ht="15">
      <c r="A9" s="148" t="s">
        <v>155</v>
      </c>
      <c r="B9" s="149">
        <v>7177</v>
      </c>
      <c r="C9" s="155">
        <v>1</v>
      </c>
      <c r="D9" s="151">
        <f t="shared" si="0"/>
        <v>164.05183224188377</v>
      </c>
      <c r="E9" s="155"/>
      <c r="F9" s="151">
        <f t="shared" si="0"/>
        <v>0</v>
      </c>
      <c r="G9" s="152"/>
      <c r="H9" s="151">
        <f t="shared" si="1"/>
        <v>0</v>
      </c>
      <c r="I9" s="153"/>
      <c r="J9" s="151">
        <f t="shared" si="2"/>
        <v>0</v>
      </c>
      <c r="K9" s="155"/>
      <c r="L9" s="151">
        <f t="shared" si="3"/>
        <v>0</v>
      </c>
      <c r="M9" s="155"/>
      <c r="N9" s="151">
        <f t="shared" si="4"/>
        <v>0</v>
      </c>
      <c r="O9" s="152"/>
      <c r="P9" s="151">
        <f t="shared" si="5"/>
        <v>0</v>
      </c>
      <c r="Q9" s="155">
        <v>1</v>
      </c>
      <c r="R9" s="151">
        <f t="shared" si="6"/>
        <v>164.05183224188377</v>
      </c>
      <c r="S9" s="155">
        <v>1</v>
      </c>
      <c r="T9" s="151">
        <f t="shared" si="7"/>
        <v>164.05183224188377</v>
      </c>
      <c r="U9" s="154">
        <f t="shared" si="8"/>
        <v>0</v>
      </c>
      <c r="V9" s="151">
        <f t="shared" si="9"/>
        <v>0</v>
      </c>
    </row>
    <row r="10" spans="1:22" ht="15">
      <c r="A10" s="148" t="s">
        <v>156</v>
      </c>
      <c r="B10" s="149">
        <v>5911</v>
      </c>
      <c r="C10" s="155"/>
      <c r="D10" s="151">
        <f t="shared" si="0"/>
        <v>0</v>
      </c>
      <c r="E10" s="155"/>
      <c r="F10" s="151">
        <f t="shared" si="0"/>
        <v>0</v>
      </c>
      <c r="G10" s="152"/>
      <c r="H10" s="151">
        <f t="shared" si="1"/>
        <v>0</v>
      </c>
      <c r="I10" s="153"/>
      <c r="J10" s="151">
        <f t="shared" si="2"/>
        <v>0</v>
      </c>
      <c r="K10" s="155"/>
      <c r="L10" s="151">
        <f t="shared" si="3"/>
        <v>0</v>
      </c>
      <c r="M10" s="155"/>
      <c r="N10" s="151">
        <f t="shared" si="4"/>
        <v>0</v>
      </c>
      <c r="O10" s="152"/>
      <c r="P10" s="151">
        <f t="shared" si="5"/>
        <v>0</v>
      </c>
      <c r="Q10" s="155"/>
      <c r="R10" s="151">
        <f t="shared" si="6"/>
        <v>0</v>
      </c>
      <c r="S10" s="155"/>
      <c r="T10" s="151">
        <f t="shared" si="7"/>
        <v>0</v>
      </c>
      <c r="U10" s="154">
        <f t="shared" si="8"/>
        <v>0</v>
      </c>
      <c r="V10" s="151">
        <f t="shared" si="9"/>
        <v>0</v>
      </c>
    </row>
    <row r="11" spans="1:22" ht="15">
      <c r="A11" s="148" t="s">
        <v>157</v>
      </c>
      <c r="B11" s="149">
        <v>9898</v>
      </c>
      <c r="C11" s="155">
        <v>2</v>
      </c>
      <c r="D11" s="151">
        <f t="shared" si="0"/>
        <v>237.90664780763791</v>
      </c>
      <c r="E11" s="155"/>
      <c r="F11" s="151">
        <f t="shared" si="0"/>
        <v>0</v>
      </c>
      <c r="G11" s="152"/>
      <c r="H11" s="151">
        <f t="shared" si="1"/>
        <v>0</v>
      </c>
      <c r="I11" s="152"/>
      <c r="J11" s="151">
        <f t="shared" si="2"/>
        <v>0</v>
      </c>
      <c r="K11" s="155">
        <v>1</v>
      </c>
      <c r="L11" s="151">
        <f t="shared" si="3"/>
        <v>118.95332390381895</v>
      </c>
      <c r="M11" s="155"/>
      <c r="N11" s="151">
        <f t="shared" si="4"/>
        <v>0</v>
      </c>
      <c r="O11" s="152"/>
      <c r="P11" s="151">
        <f t="shared" si="5"/>
        <v>0</v>
      </c>
      <c r="Q11" s="155">
        <v>1</v>
      </c>
      <c r="R11" s="151">
        <f t="shared" si="6"/>
        <v>118.95332390381895</v>
      </c>
      <c r="S11" s="155"/>
      <c r="T11" s="151">
        <f t="shared" si="7"/>
        <v>0</v>
      </c>
      <c r="U11" s="154">
        <f t="shared" si="8"/>
        <v>0</v>
      </c>
      <c r="V11" s="151">
        <f t="shared" si="9"/>
        <v>0</v>
      </c>
    </row>
    <row r="12" spans="1:22" ht="15">
      <c r="A12" s="148" t="s">
        <v>158</v>
      </c>
      <c r="B12" s="149">
        <v>7219</v>
      </c>
      <c r="C12" s="155"/>
      <c r="D12" s="151">
        <f t="shared" si="0"/>
        <v>0</v>
      </c>
      <c r="E12" s="155"/>
      <c r="F12" s="151">
        <f t="shared" si="0"/>
        <v>0</v>
      </c>
      <c r="G12" s="152"/>
      <c r="H12" s="151">
        <f t="shared" si="1"/>
        <v>0</v>
      </c>
      <c r="I12" s="153"/>
      <c r="J12" s="151">
        <f t="shared" si="2"/>
        <v>0</v>
      </c>
      <c r="K12" s="155"/>
      <c r="L12" s="151">
        <f t="shared" si="3"/>
        <v>0</v>
      </c>
      <c r="M12" s="155"/>
      <c r="N12" s="151">
        <f t="shared" si="4"/>
        <v>0</v>
      </c>
      <c r="O12" s="152"/>
      <c r="P12" s="151">
        <f t="shared" si="5"/>
        <v>0</v>
      </c>
      <c r="Q12" s="155"/>
      <c r="R12" s="151">
        <f t="shared" si="6"/>
        <v>0</v>
      </c>
      <c r="S12" s="155"/>
      <c r="T12" s="151">
        <f t="shared" si="7"/>
        <v>0</v>
      </c>
      <c r="U12" s="154">
        <f t="shared" si="8"/>
        <v>0</v>
      </c>
      <c r="V12" s="151">
        <f t="shared" si="9"/>
        <v>0</v>
      </c>
    </row>
    <row r="13" spans="1:22" ht="15">
      <c r="A13" s="148" t="s">
        <v>159</v>
      </c>
      <c r="B13" s="149">
        <v>8436</v>
      </c>
      <c r="C13" s="155">
        <v>2</v>
      </c>
      <c r="D13" s="151">
        <f t="shared" si="0"/>
        <v>279.13703176861071</v>
      </c>
      <c r="E13" s="155"/>
      <c r="F13" s="151">
        <f t="shared" si="0"/>
        <v>0</v>
      </c>
      <c r="G13" s="152"/>
      <c r="H13" s="151">
        <f t="shared" si="1"/>
        <v>0</v>
      </c>
      <c r="I13" s="153"/>
      <c r="J13" s="151">
        <f t="shared" si="2"/>
        <v>0</v>
      </c>
      <c r="K13" s="155"/>
      <c r="L13" s="151">
        <f t="shared" si="3"/>
        <v>0</v>
      </c>
      <c r="M13" s="155">
        <v>2</v>
      </c>
      <c r="N13" s="151">
        <f t="shared" si="4"/>
        <v>279.13703176861071</v>
      </c>
      <c r="O13" s="152"/>
      <c r="P13" s="151">
        <f t="shared" si="5"/>
        <v>0</v>
      </c>
      <c r="Q13" s="155"/>
      <c r="R13" s="151">
        <f t="shared" si="6"/>
        <v>0</v>
      </c>
      <c r="S13" s="155"/>
      <c r="T13" s="151">
        <f t="shared" si="7"/>
        <v>0</v>
      </c>
      <c r="U13" s="154">
        <f t="shared" si="8"/>
        <v>0</v>
      </c>
      <c r="V13" s="151">
        <f t="shared" si="9"/>
        <v>0</v>
      </c>
    </row>
    <row r="14" spans="1:22" ht="15">
      <c r="A14" s="148" t="s">
        <v>160</v>
      </c>
      <c r="B14" s="149">
        <v>5204</v>
      </c>
      <c r="C14" s="155">
        <v>2</v>
      </c>
      <c r="D14" s="151">
        <f t="shared" si="0"/>
        <v>452.4980784012298</v>
      </c>
      <c r="E14" s="155">
        <v>1</v>
      </c>
      <c r="F14" s="151">
        <f t="shared" si="0"/>
        <v>226.2490392006149</v>
      </c>
      <c r="G14" s="152">
        <v>1</v>
      </c>
      <c r="H14" s="151">
        <f t="shared" si="1"/>
        <v>226.2490392006149</v>
      </c>
      <c r="I14" s="153"/>
      <c r="J14" s="151">
        <f t="shared" si="2"/>
        <v>0</v>
      </c>
      <c r="K14" s="155">
        <v>1</v>
      </c>
      <c r="L14" s="151">
        <f t="shared" si="3"/>
        <v>226.2490392006149</v>
      </c>
      <c r="M14" s="155"/>
      <c r="N14" s="151">
        <f t="shared" si="4"/>
        <v>0</v>
      </c>
      <c r="O14" s="156"/>
      <c r="P14" s="151">
        <f t="shared" si="5"/>
        <v>0</v>
      </c>
      <c r="Q14" s="155"/>
      <c r="R14" s="151">
        <f t="shared" si="6"/>
        <v>0</v>
      </c>
      <c r="S14" s="155"/>
      <c r="T14" s="151">
        <f t="shared" si="7"/>
        <v>0</v>
      </c>
      <c r="U14" s="154">
        <f t="shared" si="8"/>
        <v>0</v>
      </c>
      <c r="V14" s="151">
        <f t="shared" si="9"/>
        <v>0</v>
      </c>
    </row>
    <row r="15" spans="1:22" ht="15.75">
      <c r="A15" s="157" t="s">
        <v>161</v>
      </c>
      <c r="B15" s="158">
        <v>79759</v>
      </c>
      <c r="C15" s="159">
        <f>SUM(C5:C14)</f>
        <v>10</v>
      </c>
      <c r="D15" s="151">
        <f t="shared" si="0"/>
        <v>147.61970435938264</v>
      </c>
      <c r="E15" s="159">
        <f>SUM(E5:E14)</f>
        <v>1</v>
      </c>
      <c r="F15" s="151">
        <f t="shared" si="0"/>
        <v>14.761970435938263</v>
      </c>
      <c r="G15" s="159">
        <f>SUM(G5:G14)</f>
        <v>1</v>
      </c>
      <c r="H15" s="151">
        <f t="shared" si="1"/>
        <v>14.761970435938263</v>
      </c>
      <c r="I15" s="159">
        <f>SUM(I5:I14)</f>
        <v>0</v>
      </c>
      <c r="J15" s="151">
        <f t="shared" si="2"/>
        <v>0</v>
      </c>
      <c r="K15" s="159">
        <f>SUM(K5:K14)</f>
        <v>2</v>
      </c>
      <c r="L15" s="151">
        <f t="shared" si="3"/>
        <v>29.523940871876526</v>
      </c>
      <c r="M15" s="160">
        <f>SUM(M5:M14)</f>
        <v>4</v>
      </c>
      <c r="N15" s="151">
        <f t="shared" si="4"/>
        <v>59.047881743753052</v>
      </c>
      <c r="O15" s="161">
        <f>SUM(O5:O14)</f>
        <v>0</v>
      </c>
      <c r="P15" s="151">
        <f t="shared" si="5"/>
        <v>0</v>
      </c>
      <c r="Q15" s="162">
        <f>SUM(Q5:Q14)</f>
        <v>2</v>
      </c>
      <c r="R15" s="151">
        <f t="shared" si="6"/>
        <v>29.523940871876526</v>
      </c>
      <c r="S15" s="159">
        <f>SUM(S5:S14)</f>
        <v>1</v>
      </c>
      <c r="T15" s="151">
        <f t="shared" si="7"/>
        <v>14.761970435938263</v>
      </c>
      <c r="U15" s="159">
        <f>SUM(U5:U14)</f>
        <v>1</v>
      </c>
      <c r="V15" s="151">
        <f t="shared" si="9"/>
        <v>14.761970435938263</v>
      </c>
    </row>
    <row r="16" spans="1:22" ht="15">
      <c r="A16" s="163" t="s">
        <v>162</v>
      </c>
      <c r="B16" s="164">
        <v>36472</v>
      </c>
      <c r="C16" s="165"/>
      <c r="D16" s="151">
        <f t="shared" si="0"/>
        <v>0</v>
      </c>
      <c r="E16" s="165"/>
      <c r="F16" s="151">
        <f t="shared" si="0"/>
        <v>0</v>
      </c>
      <c r="G16" s="165"/>
      <c r="H16" s="151">
        <f t="shared" si="1"/>
        <v>0</v>
      </c>
      <c r="I16" s="165"/>
      <c r="J16" s="151">
        <f t="shared" si="2"/>
        <v>0</v>
      </c>
      <c r="K16" s="165"/>
      <c r="L16" s="151">
        <f t="shared" si="3"/>
        <v>0</v>
      </c>
      <c r="M16" s="166"/>
      <c r="N16" s="151">
        <f t="shared" si="4"/>
        <v>0</v>
      </c>
      <c r="O16" s="167"/>
      <c r="P16" s="151">
        <f t="shared" si="5"/>
        <v>0</v>
      </c>
      <c r="Q16" s="168"/>
      <c r="R16" s="151">
        <f t="shared" si="6"/>
        <v>0</v>
      </c>
      <c r="S16" s="165"/>
      <c r="T16" s="151">
        <f t="shared" si="7"/>
        <v>0</v>
      </c>
      <c r="U16" s="154"/>
      <c r="V16" s="151">
        <f t="shared" si="9"/>
        <v>0</v>
      </c>
    </row>
    <row r="17" spans="1:22" ht="32.25" thickBot="1">
      <c r="A17" s="169" t="s">
        <v>163</v>
      </c>
      <c r="B17" s="170">
        <v>116231</v>
      </c>
      <c r="C17" s="171">
        <f>SUM(C15:C16)</f>
        <v>10</v>
      </c>
      <c r="D17" s="151">
        <f t="shared" si="0"/>
        <v>101.29827670759092</v>
      </c>
      <c r="E17" s="171">
        <f>SUM(E15:E16)</f>
        <v>1</v>
      </c>
      <c r="F17" s="151">
        <f t="shared" si="0"/>
        <v>10.12982767075909</v>
      </c>
      <c r="G17" s="172">
        <f>SUM(G15:G16)</f>
        <v>1</v>
      </c>
      <c r="H17" s="173">
        <f t="shared" si="1"/>
        <v>10.12982767075909</v>
      </c>
      <c r="I17" s="171">
        <f>SUM(I15:I16)</f>
        <v>0</v>
      </c>
      <c r="J17" s="151">
        <f t="shared" si="2"/>
        <v>0</v>
      </c>
      <c r="K17" s="171">
        <f>SUM(K15:K16)</f>
        <v>2</v>
      </c>
      <c r="L17" s="151">
        <f t="shared" si="3"/>
        <v>20.259655341518179</v>
      </c>
      <c r="M17" s="171">
        <f>SUM(M15:M16)</f>
        <v>4</v>
      </c>
      <c r="N17" s="151">
        <f t="shared" si="4"/>
        <v>40.519310683036359</v>
      </c>
      <c r="O17" s="174">
        <f>SUM(O15:O16)</f>
        <v>0</v>
      </c>
      <c r="P17" s="151">
        <f t="shared" si="5"/>
        <v>0</v>
      </c>
      <c r="Q17" s="171">
        <f>SUM(Q15:Q16)</f>
        <v>2</v>
      </c>
      <c r="R17" s="151">
        <f t="shared" si="6"/>
        <v>20.259655341518179</v>
      </c>
      <c r="S17" s="172">
        <f>SUM(S15:S16)</f>
        <v>1</v>
      </c>
      <c r="T17" s="173">
        <f t="shared" si="7"/>
        <v>10.12982767075909</v>
      </c>
      <c r="U17" s="171">
        <f>SUM(U15:U16)</f>
        <v>1</v>
      </c>
      <c r="V17" s="151">
        <f t="shared" si="9"/>
        <v>10.12982767075909</v>
      </c>
    </row>
    <row r="18" spans="1:22" s="213" customFormat="1" ht="57">
      <c r="A18" s="387" t="s">
        <v>164</v>
      </c>
      <c r="B18" s="387"/>
      <c r="C18" s="246">
        <v>1</v>
      </c>
      <c r="D18" s="247"/>
      <c r="E18" s="248">
        <f>E17/$C17</f>
        <v>0.1</v>
      </c>
      <c r="F18" s="249"/>
      <c r="G18" s="250">
        <f>G17/E17</f>
        <v>1</v>
      </c>
      <c r="H18" s="251" t="s">
        <v>165</v>
      </c>
      <c r="I18" s="252">
        <f>I17/$C17</f>
        <v>0</v>
      </c>
      <c r="J18" s="253"/>
      <c r="K18" s="248">
        <f>K17/$C17</f>
        <v>0.2</v>
      </c>
      <c r="L18" s="253"/>
      <c r="M18" s="248">
        <f>M17/$C17</f>
        <v>0.4</v>
      </c>
      <c r="N18" s="253"/>
      <c r="O18" s="254">
        <f>O17/$C17</f>
        <v>0</v>
      </c>
      <c r="P18" s="255"/>
      <c r="Q18" s="252">
        <f>Q17/$C17</f>
        <v>0.2</v>
      </c>
      <c r="R18" s="256"/>
      <c r="S18" s="257">
        <f>S17/Q17</f>
        <v>0.5</v>
      </c>
      <c r="T18" s="251" t="s">
        <v>166</v>
      </c>
      <c r="U18" s="252">
        <f>U17/$C17</f>
        <v>0.1</v>
      </c>
      <c r="V18" s="253"/>
    </row>
    <row r="19" spans="1:22" ht="14.25">
      <c r="A19" s="381" t="s">
        <v>167</v>
      </c>
      <c r="B19" s="382"/>
      <c r="C19" s="64">
        <v>23</v>
      </c>
      <c r="D19" s="175">
        <v>231.68638724194278</v>
      </c>
      <c r="E19" s="64">
        <v>4</v>
      </c>
      <c r="F19" s="175">
        <v>40.293284737729181</v>
      </c>
      <c r="G19" s="64">
        <v>3</v>
      </c>
      <c r="H19" s="175">
        <v>30.219963553296886</v>
      </c>
      <c r="I19" s="64">
        <v>0</v>
      </c>
      <c r="J19" s="175">
        <v>0</v>
      </c>
      <c r="K19" s="64">
        <v>3</v>
      </c>
      <c r="L19" s="175">
        <v>30.219963553296886</v>
      </c>
      <c r="M19" s="64">
        <v>9</v>
      </c>
      <c r="N19" s="175">
        <v>90.65989065989065</v>
      </c>
      <c r="O19" s="176">
        <v>1</v>
      </c>
      <c r="P19" s="175">
        <v>10.073321184432295</v>
      </c>
      <c r="Q19" s="64">
        <v>3</v>
      </c>
      <c r="R19" s="175">
        <v>30.219963553296886</v>
      </c>
      <c r="S19" s="64">
        <v>2</v>
      </c>
      <c r="T19" s="175">
        <v>20.14664236886459</v>
      </c>
      <c r="U19" s="64">
        <v>3</v>
      </c>
      <c r="V19" s="175">
        <v>30.219963553296886</v>
      </c>
    </row>
    <row r="20" spans="1:22" ht="15">
      <c r="A20" s="383" t="s">
        <v>168</v>
      </c>
      <c r="B20" s="383"/>
      <c r="C20" s="177">
        <f>C17-C19</f>
        <v>-13</v>
      </c>
      <c r="D20" s="178">
        <f>D17/D19-100%</f>
        <v>-0.56277847001080672</v>
      </c>
      <c r="E20" s="177">
        <f>E17-E19</f>
        <v>-3</v>
      </c>
      <c r="F20" s="178">
        <f>F17/F19-100%</f>
        <v>-0.7485976202562139</v>
      </c>
      <c r="G20" s="177">
        <f>G17-G19</f>
        <v>-2</v>
      </c>
      <c r="H20" s="178">
        <f>H17/H19-100%</f>
        <v>-0.66479682700828535</v>
      </c>
      <c r="I20" s="177">
        <f>I17-I19</f>
        <v>0</v>
      </c>
      <c r="J20" s="178"/>
      <c r="K20" s="177">
        <f>K17-K19</f>
        <v>-1</v>
      </c>
      <c r="L20" s="178">
        <f>L17/L19-100%</f>
        <v>-0.32959365401657059</v>
      </c>
      <c r="M20" s="177">
        <f>M17-M19</f>
        <v>-5</v>
      </c>
      <c r="N20" s="178">
        <f>N17/N19-100%</f>
        <v>-0.55306243601104699</v>
      </c>
      <c r="O20" s="177"/>
      <c r="P20" s="178"/>
      <c r="Q20" s="177">
        <f>Q17-Q19</f>
        <v>-1</v>
      </c>
      <c r="R20" s="178">
        <f>R17/R19-100%</f>
        <v>-0.32959365401657059</v>
      </c>
      <c r="S20" s="177">
        <f>S17-S19</f>
        <v>-1</v>
      </c>
      <c r="T20" s="178">
        <f>T17/T19-100%</f>
        <v>-0.49719524051242792</v>
      </c>
      <c r="U20" s="177">
        <f>U17-U19</f>
        <v>-2</v>
      </c>
      <c r="V20" s="178">
        <f>V17/V19-100%</f>
        <v>-0.66479682700828535</v>
      </c>
    </row>
    <row r="21" spans="1:22" ht="14.25">
      <c r="A21" s="384" t="s">
        <v>169</v>
      </c>
      <c r="B21" s="385"/>
      <c r="C21" s="179">
        <v>16</v>
      </c>
      <c r="D21" s="180">
        <v>160.35137297628572</v>
      </c>
      <c r="E21" s="179">
        <v>0</v>
      </c>
      <c r="F21" s="180">
        <v>0</v>
      </c>
      <c r="G21" s="179">
        <v>2</v>
      </c>
      <c r="H21" s="180">
        <v>20.043921622035715</v>
      </c>
      <c r="I21" s="179">
        <v>0</v>
      </c>
      <c r="J21" s="180">
        <v>0</v>
      </c>
      <c r="K21" s="179">
        <v>2</v>
      </c>
      <c r="L21" s="180">
        <v>20.043921622035715</v>
      </c>
      <c r="M21" s="179">
        <v>7</v>
      </c>
      <c r="N21" s="180">
        <v>70.153725677124996</v>
      </c>
      <c r="O21" s="179">
        <v>0</v>
      </c>
      <c r="P21" s="180">
        <v>0</v>
      </c>
      <c r="Q21" s="179">
        <v>3</v>
      </c>
      <c r="R21" s="180">
        <v>30.06588243305357</v>
      </c>
      <c r="S21" s="179">
        <v>1</v>
      </c>
      <c r="T21" s="180">
        <v>10.021960811017857</v>
      </c>
      <c r="U21" s="179">
        <v>4</v>
      </c>
      <c r="V21" s="180">
        <v>40.087843244071429</v>
      </c>
    </row>
    <row r="22" spans="1:22" ht="14.25">
      <c r="A22" s="384" t="s">
        <v>170</v>
      </c>
      <c r="B22" s="385"/>
      <c r="C22" s="179">
        <v>27</v>
      </c>
      <c r="D22" s="180">
        <v>268.43567891669755</v>
      </c>
      <c r="E22" s="179">
        <v>5</v>
      </c>
      <c r="F22" s="180">
        <v>49.710310910499544</v>
      </c>
      <c r="G22" s="179">
        <v>5</v>
      </c>
      <c r="H22" s="180">
        <v>49.710310910499544</v>
      </c>
      <c r="I22" s="179">
        <v>0</v>
      </c>
      <c r="J22" s="180">
        <v>0</v>
      </c>
      <c r="K22" s="179">
        <v>5</v>
      </c>
      <c r="L22" s="180">
        <v>49.710310910499544</v>
      </c>
      <c r="M22" s="179">
        <v>8</v>
      </c>
      <c r="N22" s="180">
        <v>79.536497456799268</v>
      </c>
      <c r="O22" s="179">
        <v>1</v>
      </c>
      <c r="P22" s="180">
        <v>9.9420621820999084</v>
      </c>
      <c r="Q22" s="179">
        <v>5</v>
      </c>
      <c r="R22" s="180">
        <v>49.710310910499544</v>
      </c>
      <c r="S22" s="179">
        <v>3</v>
      </c>
      <c r="T22" s="180">
        <v>29.826186546299727</v>
      </c>
      <c r="U22" s="179">
        <v>4</v>
      </c>
      <c r="V22" s="180">
        <v>39.768248728399634</v>
      </c>
    </row>
    <row r="23" spans="1:22" ht="14.25">
      <c r="A23" s="384" t="s">
        <v>171</v>
      </c>
      <c r="B23" s="385"/>
      <c r="C23" s="181">
        <v>27</v>
      </c>
      <c r="D23" s="180">
        <v>265.67882662655131</v>
      </c>
      <c r="E23" s="181">
        <v>1</v>
      </c>
      <c r="F23" s="180">
        <v>9.8399565417241224</v>
      </c>
      <c r="G23" s="181">
        <v>0</v>
      </c>
      <c r="H23" s="180">
        <v>0</v>
      </c>
      <c r="I23" s="181">
        <v>0</v>
      </c>
      <c r="J23" s="180">
        <v>0</v>
      </c>
      <c r="K23" s="181">
        <v>4</v>
      </c>
      <c r="L23" s="180">
        <v>39.359826166896489</v>
      </c>
      <c r="M23" s="181">
        <v>8</v>
      </c>
      <c r="N23" s="180">
        <v>78.719652333792979</v>
      </c>
      <c r="O23" s="180"/>
      <c r="P23" s="180"/>
      <c r="Q23" s="181">
        <v>7</v>
      </c>
      <c r="R23" s="180">
        <v>68.879695792068858</v>
      </c>
      <c r="S23" s="181">
        <v>6</v>
      </c>
      <c r="T23" s="180">
        <v>59.039739250344731</v>
      </c>
      <c r="U23" s="181">
        <v>7</v>
      </c>
      <c r="V23" s="180">
        <v>68.879695792068858</v>
      </c>
    </row>
  </sheetData>
  <mergeCells count="37">
    <mergeCell ref="A1:V1"/>
    <mergeCell ref="A2:A4"/>
    <mergeCell ref="B2:B4"/>
    <mergeCell ref="C2:D2"/>
    <mergeCell ref="E2:F2"/>
    <mergeCell ref="G2:H2"/>
    <mergeCell ref="I2:J2"/>
    <mergeCell ref="K2:L2"/>
    <mergeCell ref="M2:N2"/>
    <mergeCell ref="O2:P2"/>
    <mergeCell ref="O3:O4"/>
    <mergeCell ref="P3:P4"/>
    <mergeCell ref="Q2:T2"/>
    <mergeCell ref="U2:V2"/>
    <mergeCell ref="C3:C4"/>
    <mergeCell ref="D3:D4"/>
    <mergeCell ref="E3:E4"/>
    <mergeCell ref="F3:F4"/>
    <mergeCell ref="G3:G4"/>
    <mergeCell ref="H3:H4"/>
    <mergeCell ref="I3:I4"/>
    <mergeCell ref="J3:J4"/>
    <mergeCell ref="A18:B18"/>
    <mergeCell ref="K3:K4"/>
    <mergeCell ref="L3:L4"/>
    <mergeCell ref="M3:M4"/>
    <mergeCell ref="N3:N4"/>
    <mergeCell ref="Q3:Q4"/>
    <mergeCell ref="R3:R4"/>
    <mergeCell ref="S3:T3"/>
    <mergeCell ref="U3:U4"/>
    <mergeCell ref="V3:V4"/>
    <mergeCell ref="A19:B19"/>
    <mergeCell ref="A20:B20"/>
    <mergeCell ref="A21:B21"/>
    <mergeCell ref="A22:B22"/>
    <mergeCell ref="A23:B23"/>
  </mergeCells>
  <dataValidations count="1">
    <dataValidation allowBlank="1" showErrorMessage="1" sqref="B1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Демография--янв</vt:lpstr>
      <vt:lpstr>по класс бол</vt:lpstr>
      <vt:lpstr>по класс бол-2</vt:lpstr>
      <vt:lpstr>трудосп возр</vt:lpstr>
      <vt:lpstr>от внеш прич</vt:lpstr>
      <vt:lpstr>от внеш прич-трудосп </vt:lpstr>
      <vt:lpstr>'Демография--янв'!Excel_BuiltIn_Print_Area</vt:lpstr>
      <vt:lpstr>'Демография--янв'!Область_печати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2019-02-25T03:16:18Z</cp:lastPrinted>
  <dcterms:created xsi:type="dcterms:W3CDTF">2019-02-25T03:09:06Z</dcterms:created>
  <dcterms:modified xsi:type="dcterms:W3CDTF">2019-02-25T03:36:57Z</dcterms:modified>
</cp:coreProperties>
</file>