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08" windowWidth="19500" windowHeight="8472" firstSheet="3" activeTab="6"/>
  </bookViews>
  <sheets>
    <sheet name="7 мес-20 " sheetId="1" r:id="rId1"/>
    <sheet name="по клас бол" sheetId="4" r:id="rId2"/>
    <sheet name="по класс бол-2" sheetId="5" r:id="rId3"/>
    <sheet name="по класс бол трудосп возр" sheetId="2" r:id="rId4"/>
    <sheet name="по класс бол трудосп возр-2" sheetId="3" r:id="rId5"/>
    <sheet name="от внеш причин" sheetId="6" r:id="rId6"/>
    <sheet name="от внеш причин-трудосп возр" sheetId="7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'7 мес-20 '!$A$1:$AI$38</definedName>
  </definedNames>
  <calcPr calcId="145621"/>
</workbook>
</file>

<file path=xl/calcChain.xml><?xml version="1.0" encoding="utf-8"?>
<calcChain xmlns="http://schemas.openxmlformats.org/spreadsheetml/2006/main">
  <c r="U17" i="7" l="1"/>
  <c r="V17" i="7" s="1"/>
  <c r="S17" i="7"/>
  <c r="T17" i="7" s="1"/>
  <c r="Q17" i="7"/>
  <c r="R17" i="7" s="1"/>
  <c r="O17" i="7"/>
  <c r="P17" i="7" s="1"/>
  <c r="M17" i="7"/>
  <c r="N17" i="7" s="1"/>
  <c r="K17" i="7"/>
  <c r="L17" i="7" s="1"/>
  <c r="I17" i="7"/>
  <c r="J17" i="7" s="1"/>
  <c r="H17" i="7"/>
  <c r="G17" i="7"/>
  <c r="E17" i="7"/>
  <c r="F17" i="7" s="1"/>
  <c r="C17" i="7"/>
  <c r="D17" i="7" s="1"/>
  <c r="U15" i="7"/>
  <c r="V15" i="7" s="1"/>
  <c r="T15" i="7"/>
  <c r="S15" i="7"/>
  <c r="Q15" i="7"/>
  <c r="R15" i="7" s="1"/>
  <c r="O15" i="7"/>
  <c r="P15" i="7" s="1"/>
  <c r="M15" i="7"/>
  <c r="N15" i="7" s="1"/>
  <c r="K15" i="7"/>
  <c r="L15" i="7" s="1"/>
  <c r="I15" i="7"/>
  <c r="J15" i="7" s="1"/>
  <c r="G15" i="7"/>
  <c r="H15" i="7" s="1"/>
  <c r="E15" i="7"/>
  <c r="F15" i="7" s="1"/>
  <c r="D15" i="7"/>
  <c r="C15" i="7"/>
  <c r="U14" i="7"/>
  <c r="V14" i="7" s="1"/>
  <c r="S14" i="7"/>
  <c r="T14" i="7" s="1"/>
  <c r="Q14" i="7"/>
  <c r="R14" i="7" s="1"/>
  <c r="O14" i="7"/>
  <c r="P14" i="7" s="1"/>
  <c r="M14" i="7"/>
  <c r="N14" i="7" s="1"/>
  <c r="K14" i="7"/>
  <c r="L14" i="7" s="1"/>
  <c r="I14" i="7"/>
  <c r="J14" i="7" s="1"/>
  <c r="H14" i="7"/>
  <c r="G14" i="7"/>
  <c r="E14" i="7"/>
  <c r="F14" i="7" s="1"/>
  <c r="C14" i="7"/>
  <c r="D14" i="7" s="1"/>
  <c r="U13" i="7"/>
  <c r="V13" i="7" s="1"/>
  <c r="S13" i="7"/>
  <c r="T13" i="7" s="1"/>
  <c r="Q13" i="7"/>
  <c r="R13" i="7" s="1"/>
  <c r="O13" i="7"/>
  <c r="P13" i="7" s="1"/>
  <c r="M13" i="7"/>
  <c r="N13" i="7" s="1"/>
  <c r="L13" i="7"/>
  <c r="K13" i="7"/>
  <c r="I13" i="7"/>
  <c r="J13" i="7" s="1"/>
  <c r="G13" i="7"/>
  <c r="H13" i="7" s="1"/>
  <c r="E13" i="7"/>
  <c r="F13" i="7" s="1"/>
  <c r="C13" i="7"/>
  <c r="D13" i="7" s="1"/>
  <c r="U12" i="7"/>
  <c r="V12" i="7" s="1"/>
  <c r="S12" i="7"/>
  <c r="T12" i="7" s="1"/>
  <c r="Q12" i="7"/>
  <c r="R12" i="7" s="1"/>
  <c r="P12" i="7"/>
  <c r="O12" i="7"/>
  <c r="M12" i="7"/>
  <c r="N12" i="7" s="1"/>
  <c r="K12" i="7"/>
  <c r="L12" i="7" s="1"/>
  <c r="I12" i="7"/>
  <c r="J12" i="7" s="1"/>
  <c r="G12" i="7"/>
  <c r="H12" i="7" s="1"/>
  <c r="E12" i="7"/>
  <c r="F12" i="7" s="1"/>
  <c r="C12" i="7"/>
  <c r="D12" i="7" s="1"/>
  <c r="U11" i="7"/>
  <c r="V11" i="7" s="1"/>
  <c r="T11" i="7"/>
  <c r="S11" i="7"/>
  <c r="Q11" i="7"/>
  <c r="R11" i="7" s="1"/>
  <c r="O11" i="7"/>
  <c r="P11" i="7" s="1"/>
  <c r="M11" i="7"/>
  <c r="N11" i="7" s="1"/>
  <c r="K11" i="7"/>
  <c r="L11" i="7" s="1"/>
  <c r="I11" i="7"/>
  <c r="J11" i="7" s="1"/>
  <c r="G11" i="7"/>
  <c r="H11" i="7" s="1"/>
  <c r="E11" i="7"/>
  <c r="F11" i="7" s="1"/>
  <c r="D11" i="7"/>
  <c r="C11" i="7"/>
  <c r="U10" i="7"/>
  <c r="V10" i="7" s="1"/>
  <c r="S10" i="7"/>
  <c r="T10" i="7" s="1"/>
  <c r="Q10" i="7"/>
  <c r="R10" i="7" s="1"/>
  <c r="O10" i="7"/>
  <c r="P10" i="7" s="1"/>
  <c r="M10" i="7"/>
  <c r="N10" i="7" s="1"/>
  <c r="K10" i="7"/>
  <c r="L10" i="7" s="1"/>
  <c r="I10" i="7"/>
  <c r="J10" i="7" s="1"/>
  <c r="H10" i="7"/>
  <c r="G10" i="7"/>
  <c r="E10" i="7"/>
  <c r="F10" i="7" s="1"/>
  <c r="C10" i="7"/>
  <c r="D10" i="7" s="1"/>
  <c r="U9" i="7"/>
  <c r="V9" i="7" s="1"/>
  <c r="S9" i="7"/>
  <c r="T9" i="7" s="1"/>
  <c r="Q9" i="7"/>
  <c r="R9" i="7" s="1"/>
  <c r="O9" i="7"/>
  <c r="P9" i="7" s="1"/>
  <c r="M9" i="7"/>
  <c r="N9" i="7" s="1"/>
  <c r="L9" i="7"/>
  <c r="K9" i="7"/>
  <c r="I9" i="7"/>
  <c r="J9" i="7" s="1"/>
  <c r="G9" i="7"/>
  <c r="H9" i="7" s="1"/>
  <c r="E9" i="7"/>
  <c r="F9" i="7" s="1"/>
  <c r="C9" i="7"/>
  <c r="D9" i="7" s="1"/>
  <c r="U8" i="7"/>
  <c r="V8" i="7" s="1"/>
  <c r="S8" i="7"/>
  <c r="T8" i="7" s="1"/>
  <c r="Q8" i="7"/>
  <c r="R8" i="7" s="1"/>
  <c r="P8" i="7"/>
  <c r="O8" i="7"/>
  <c r="M8" i="7"/>
  <c r="N8" i="7" s="1"/>
  <c r="K8" i="7"/>
  <c r="L8" i="7" s="1"/>
  <c r="I8" i="7"/>
  <c r="J8" i="7" s="1"/>
  <c r="G8" i="7"/>
  <c r="G16" i="7" s="1"/>
  <c r="E8" i="7"/>
  <c r="F8" i="7" s="1"/>
  <c r="C8" i="7"/>
  <c r="D8" i="7" s="1"/>
  <c r="U7" i="7"/>
  <c r="V7" i="7" s="1"/>
  <c r="T7" i="7"/>
  <c r="S7" i="7"/>
  <c r="Q7" i="7"/>
  <c r="R7" i="7" s="1"/>
  <c r="O7" i="7"/>
  <c r="P7" i="7" s="1"/>
  <c r="M7" i="7"/>
  <c r="N7" i="7" s="1"/>
  <c r="K7" i="7"/>
  <c r="L7" i="7" s="1"/>
  <c r="I7" i="7"/>
  <c r="J7" i="7" s="1"/>
  <c r="G7" i="7"/>
  <c r="H7" i="7" s="1"/>
  <c r="E7" i="7"/>
  <c r="F7" i="7" s="1"/>
  <c r="D7" i="7"/>
  <c r="C7" i="7"/>
  <c r="U6" i="7"/>
  <c r="S6" i="7"/>
  <c r="S16" i="7" s="1"/>
  <c r="Q6" i="7"/>
  <c r="R6" i="7" s="1"/>
  <c r="O6" i="7"/>
  <c r="P6" i="7" s="1"/>
  <c r="M6" i="7"/>
  <c r="N6" i="7" s="1"/>
  <c r="K6" i="7"/>
  <c r="L6" i="7" s="1"/>
  <c r="I6" i="7"/>
  <c r="J6" i="7" s="1"/>
  <c r="H6" i="7"/>
  <c r="G6" i="7"/>
  <c r="E6" i="7"/>
  <c r="F6" i="7" s="1"/>
  <c r="C6" i="7"/>
  <c r="D6" i="7" s="1"/>
  <c r="B18" i="6"/>
  <c r="S18" i="7" l="1"/>
  <c r="T16" i="7"/>
  <c r="H16" i="7"/>
  <c r="G18" i="7"/>
  <c r="K16" i="7"/>
  <c r="T6" i="7"/>
  <c r="Q16" i="7"/>
  <c r="V6" i="7"/>
  <c r="U16" i="7"/>
  <c r="H8" i="7"/>
  <c r="C16" i="7"/>
  <c r="M16" i="7"/>
  <c r="I16" i="7"/>
  <c r="O16" i="7"/>
  <c r="E16" i="7"/>
  <c r="F16" i="7" l="1"/>
  <c r="E18" i="7"/>
  <c r="C18" i="7"/>
  <c r="D16" i="7"/>
  <c r="R16" i="7"/>
  <c r="Q18" i="7"/>
  <c r="O18" i="7"/>
  <c r="P16" i="7"/>
  <c r="J16" i="7"/>
  <c r="I18" i="7"/>
  <c r="V16" i="7"/>
  <c r="U18" i="7"/>
  <c r="L16" i="7"/>
  <c r="K18" i="7"/>
  <c r="S20" i="7"/>
  <c r="S21" i="7"/>
  <c r="T18" i="7"/>
  <c r="T21" i="7" s="1"/>
  <c r="N16" i="7"/>
  <c r="M18" i="7"/>
  <c r="G21" i="7"/>
  <c r="H18" i="7"/>
  <c r="H21" i="7" s="1"/>
  <c r="M21" i="7" l="1"/>
  <c r="N18" i="7"/>
  <c r="N21" i="7" s="1"/>
  <c r="M20" i="7"/>
  <c r="P18" i="7"/>
  <c r="P21" i="7" s="1"/>
  <c r="O21" i="7"/>
  <c r="O20" i="7"/>
  <c r="C21" i="7"/>
  <c r="D18" i="7"/>
  <c r="D21" i="7" s="1"/>
  <c r="K20" i="7"/>
  <c r="K21" i="7"/>
  <c r="L18" i="7"/>
  <c r="L21" i="7" s="1"/>
  <c r="I21" i="7"/>
  <c r="J18" i="7"/>
  <c r="J21" i="7" s="1"/>
  <c r="I20" i="7"/>
  <c r="Q21" i="7"/>
  <c r="R18" i="7"/>
  <c r="R21" i="7" s="1"/>
  <c r="Q20" i="7"/>
  <c r="E21" i="7"/>
  <c r="F18" i="7"/>
  <c r="F21" i="7" s="1"/>
  <c r="E20" i="7"/>
  <c r="G20" i="7"/>
  <c r="U21" i="7"/>
  <c r="V18" i="7"/>
  <c r="V21" i="7" s="1"/>
  <c r="U20" i="7"/>
  <c r="S20" i="3" l="1"/>
  <c r="R20" i="3"/>
  <c r="K20" i="3"/>
  <c r="F20" i="3"/>
  <c r="E20" i="3"/>
  <c r="U17" i="3"/>
  <c r="U18" i="3" s="1"/>
  <c r="T17" i="3"/>
  <c r="T20" i="3" s="1"/>
  <c r="S17" i="3"/>
  <c r="R17" i="3"/>
  <c r="R18" i="3" s="1"/>
  <c r="Q17" i="3"/>
  <c r="Q18" i="3" s="1"/>
  <c r="P17" i="3"/>
  <c r="P18" i="3" s="1"/>
  <c r="O17" i="3"/>
  <c r="N17" i="3"/>
  <c r="N20" i="3" s="1"/>
  <c r="M17" i="3"/>
  <c r="M18" i="3" s="1"/>
  <c r="L17" i="3"/>
  <c r="L20" i="3" s="1"/>
  <c r="K17" i="3"/>
  <c r="J17" i="3"/>
  <c r="J20" i="3" s="1"/>
  <c r="I17" i="3"/>
  <c r="I18" i="3" s="1"/>
  <c r="H17" i="3"/>
  <c r="H20" i="3" s="1"/>
  <c r="G17" i="3"/>
  <c r="F17" i="3"/>
  <c r="F18" i="3" s="1"/>
  <c r="E17" i="3"/>
  <c r="E18" i="3" s="1"/>
  <c r="D17" i="3"/>
  <c r="O18" i="3" s="1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K18" i="3" l="1"/>
  <c r="S18" i="3"/>
  <c r="L18" i="3"/>
  <c r="T18" i="3"/>
  <c r="J18" i="3"/>
  <c r="N18" i="3"/>
  <c r="D20" i="3"/>
  <c r="P20" i="3"/>
  <c r="G18" i="3"/>
  <c r="H18" i="3"/>
</calcChain>
</file>

<file path=xl/sharedStrings.xml><?xml version="1.0" encoding="utf-8"?>
<sst xmlns="http://schemas.openxmlformats.org/spreadsheetml/2006/main" count="436" uniqueCount="193">
  <si>
    <t>Демографические показатели. Естественное  движение населения *</t>
  </si>
  <si>
    <t xml:space="preserve">     Республики Алтай за 7 месяцев  2020год</t>
  </si>
  <si>
    <t>Данные предварительные!</t>
  </si>
  <si>
    <t>№ п/п</t>
  </si>
  <si>
    <t>Районы</t>
  </si>
  <si>
    <t>Население    по естественному приросту в июле    2020г</t>
  </si>
  <si>
    <t>Всего роди лось живыми</t>
  </si>
  <si>
    <t xml:space="preserve">                   У М Е Р Л О </t>
  </si>
  <si>
    <t>Рождаемость на тыс.   населения</t>
  </si>
  <si>
    <t>Показа-и смерт-и на тыс. нас-я</t>
  </si>
  <si>
    <t>Материнская   смертность на 100 тыс. родившихся живыми</t>
  </si>
  <si>
    <t>Естественный  прирост  на 1000 человек</t>
  </si>
  <si>
    <t>Населе    ние трудо   спо-  собного возраста на 01.01. 2019г</t>
  </si>
  <si>
    <t>от 0 до 18 лет</t>
  </si>
  <si>
    <t>Детск нас-е  на 01.01.  2020</t>
  </si>
  <si>
    <r>
      <t xml:space="preserve">0-4 года   (на 1000 </t>
    </r>
    <r>
      <rPr>
        <b/>
        <sz val="10"/>
        <rFont val="Times New Roman"/>
        <family val="1"/>
        <charset val="204"/>
      </rPr>
      <t>родив     шимся живыми)</t>
    </r>
  </si>
  <si>
    <t xml:space="preserve">1/2  естест-  венн   ого           при-               роста             (абс ч.)       </t>
  </si>
  <si>
    <t xml:space="preserve">Естесвенный    прирост                (абс.чис.)       </t>
  </si>
  <si>
    <t>Всего</t>
  </si>
  <si>
    <t>До   1   года</t>
  </si>
  <si>
    <t>От 1г. -14 лет</t>
  </si>
  <si>
    <t xml:space="preserve">   Перинатал.</t>
  </si>
  <si>
    <t>От 16 до 55/60 лет.</t>
  </si>
  <si>
    <t>С 55/60 и выше</t>
  </si>
  <si>
    <t>Об- щая</t>
  </si>
  <si>
    <t>Трудоспособног населения</t>
  </si>
  <si>
    <t>Младенческая</t>
  </si>
  <si>
    <t>Перинатальная</t>
  </si>
  <si>
    <t>Мертворождае мость</t>
  </si>
  <si>
    <t>От 15г. -17 лет</t>
  </si>
  <si>
    <t>От  0  17 лет</t>
  </si>
  <si>
    <t xml:space="preserve">Показатель   на   10. 000  детского   населения  </t>
  </si>
  <si>
    <t>ОП</t>
  </si>
  <si>
    <t>муж</t>
  </si>
  <si>
    <t>жен</t>
  </si>
  <si>
    <t xml:space="preserve">0-6 дней </t>
  </si>
  <si>
    <t>мертворожденный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</si>
  <si>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</si>
  <si>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</si>
  <si>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</si>
  <si>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</si>
  <si>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</si>
  <si>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</si>
  <si>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</si>
  <si>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</si>
  <si>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</si>
  <si>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</si>
  <si>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</si>
  <si>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</si>
  <si>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РА 7 мес 2020г</t>
  </si>
  <si>
    <t>РА 7 мес 2019г</t>
  </si>
  <si>
    <t>Динамика   2020  к 2019г     (+, - ,  %)</t>
  </si>
  <si>
    <t xml:space="preserve">РА 7 мес 2018г       </t>
  </si>
  <si>
    <t>РА 7 мес 2017г</t>
  </si>
  <si>
    <t>Детская смертность        за 7 мес    на 10 тыс. соответствующего детского населения</t>
  </si>
  <si>
    <t>** материнская смертность на 100 тыс. родившихся живыми</t>
  </si>
  <si>
    <t>0 - 14л</t>
  </si>
  <si>
    <t>15-17л</t>
  </si>
  <si>
    <t>0-17л</t>
  </si>
  <si>
    <t>7 мес 2020г  ( 10 тыс. дет-о нас-я)</t>
  </si>
  <si>
    <t>Население дет-е на нач-о 2020</t>
  </si>
  <si>
    <t xml:space="preserve">7 мес 2018г 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</si>
  <si>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 7 месяцев </t>
    </r>
    <r>
      <rPr>
        <b/>
        <sz val="18"/>
        <rFont val="Times New Roman Cyr"/>
        <family val="1"/>
        <charset val="204"/>
      </rPr>
      <t>2020 г.</t>
    </r>
  </si>
  <si>
    <t>(на 100 тыс. населения трудоспособного  возраста)</t>
  </si>
  <si>
    <t xml:space="preserve">№ </t>
  </si>
  <si>
    <t>Территория</t>
  </si>
  <si>
    <t>Население на 01.01.2020г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</si>
  <si>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</si>
  <si>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</si>
  <si>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</si>
  <si>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</si>
  <si>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</si>
  <si>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</si>
  <si>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</si>
  <si>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</si>
  <si>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</si>
  <si>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</si>
  <si>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</si>
  <si>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</si>
  <si>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</si>
  <si>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</si>
  <si>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</si>
  <si>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</si>
  <si>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</si>
  <si>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COVID19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</si>
  <si>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</si>
  <si>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</si>
  <si>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</si>
  <si>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</si>
  <si>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</si>
  <si>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</si>
  <si>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</si>
  <si>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</si>
  <si>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</si>
  <si>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</si>
  <si>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</si>
  <si>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</si>
  <si>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Q00-Q99</t>
  </si>
  <si>
    <t>R00-R99</t>
  </si>
  <si>
    <t>S00-T98</t>
  </si>
  <si>
    <t>A15-А19.9</t>
  </si>
  <si>
    <t>U07,1</t>
  </si>
  <si>
    <t>г. Горно-Алтайск</t>
  </si>
  <si>
    <t>Республика (абс. чис.)</t>
  </si>
  <si>
    <t>Удельный вес от общей смертности</t>
  </si>
  <si>
    <r>
      <t xml:space="preserve">Пок-ли смерт.на 100 тыс.нас. за </t>
    </r>
    <r>
      <rPr>
        <b/>
        <u/>
        <sz val="14"/>
        <rFont val="Times New Roman Cyr"/>
        <charset val="204"/>
      </rPr>
      <t>7 мес. 2020г</t>
    </r>
  </si>
  <si>
    <r>
      <t xml:space="preserve"> за </t>
    </r>
    <r>
      <rPr>
        <u/>
        <sz val="11"/>
        <rFont val="Times New Roman Cyr"/>
        <charset val="204"/>
      </rPr>
      <t>7 мес.2019г</t>
    </r>
  </si>
  <si>
    <t xml:space="preserve">  2020г.   к  2019г. в %</t>
  </si>
  <si>
    <t>увелич в 2,3 раза</t>
  </si>
  <si>
    <t>7 мес. 2019г  (абс.чис.)</t>
  </si>
  <si>
    <r>
      <t xml:space="preserve"> за </t>
    </r>
    <r>
      <rPr>
        <u/>
        <sz val="11"/>
        <rFont val="Times New Roman Cyr"/>
        <charset val="204"/>
      </rPr>
      <t>7 мес.2018г</t>
    </r>
  </si>
  <si>
    <r>
      <t xml:space="preserve"> за </t>
    </r>
    <r>
      <rPr>
        <u/>
        <sz val="11"/>
        <rFont val="Times New Roman Cyr"/>
        <charset val="204"/>
      </rPr>
      <t>7 мес.   2017г</t>
    </r>
  </si>
  <si>
    <t>Показат-ь смерт-и на 100 тыс. нас. за 7 мес. 2020г</t>
  </si>
  <si>
    <t xml:space="preserve"> за 7 мес.2019г</t>
  </si>
  <si>
    <t xml:space="preserve"> за 7 мес.2018г</t>
  </si>
  <si>
    <t xml:space="preserve"> за 7 мес.   2017г</t>
  </si>
  <si>
    <r>
      <t>Структура смертности  населения по классам болезни за 7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2020г.</t>
    </r>
  </si>
  <si>
    <t>( Вся возрастная группа )</t>
  </si>
  <si>
    <t>Населе- ние по естес-у приросту  в  2020г</t>
  </si>
  <si>
    <t>Беременность,роды и послеродовой период*</t>
  </si>
  <si>
    <t>Состояния возникающие в перинат-м периоде*</t>
  </si>
  <si>
    <t>COVID-19</t>
  </si>
  <si>
    <t>O00-O99</t>
  </si>
  <si>
    <t>P00-P99</t>
  </si>
  <si>
    <t>*</t>
  </si>
  <si>
    <t>**</t>
  </si>
  <si>
    <t>Республика</t>
  </si>
  <si>
    <r>
      <t xml:space="preserve">Пок-ли смерт.на 100 тыс.нас.РА                      за </t>
    </r>
    <r>
      <rPr>
        <b/>
        <u/>
        <sz val="14"/>
        <rFont val="Times New Roman Cyr"/>
        <charset val="204"/>
      </rPr>
      <t>7 мес-в 2020</t>
    </r>
  </si>
  <si>
    <r>
      <t xml:space="preserve">            за </t>
    </r>
    <r>
      <rPr>
        <u/>
        <sz val="10"/>
        <rFont val="Times New Roman Cyr"/>
        <family val="1"/>
        <charset val="204"/>
      </rPr>
      <t>7 мес-в 2019</t>
    </r>
  </si>
  <si>
    <t>2020г к 2019г в %</t>
  </si>
  <si>
    <t>уелич в 2,9 раз</t>
  </si>
  <si>
    <r>
      <t xml:space="preserve">  за </t>
    </r>
    <r>
      <rPr>
        <u/>
        <sz val="11"/>
        <rFont val="Times New Roman Cyr"/>
        <family val="1"/>
        <charset val="204"/>
      </rPr>
      <t>7 мес-в 2019   -  абс.число</t>
    </r>
  </si>
  <si>
    <t xml:space="preserve">            за 7 мес-в 2018</t>
  </si>
  <si>
    <t xml:space="preserve">                 за 7 мес-в 2017</t>
  </si>
  <si>
    <t>Злокачественные 193- 150,5</t>
  </si>
  <si>
    <t>Доброкачественные  -2 -1,6</t>
  </si>
  <si>
    <t>* НА 100 000 РОДИВШИХСЯ ЖИВЫМИ - состояния возникающие в паринатальном периоде, Материнская смертность</t>
  </si>
  <si>
    <t>родилось живыми --</t>
  </si>
  <si>
    <t>Беременность,роды и послеродовой период</t>
  </si>
  <si>
    <t>Состояния возникающие в перинат-м периоде**</t>
  </si>
  <si>
    <t>РА-на 100 тыс всего населения--7 мес  2020г.</t>
  </si>
  <si>
    <t>Злокачественные 193- (150,5)</t>
  </si>
  <si>
    <t>Доброкачественные  -2 (1,6)</t>
  </si>
  <si>
    <t>** НА 100 000 РОДИВШИХСЯ ЖИВЫМИ - состояния возникающие в паринатальном периоде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</si>
  <si>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населения от травм, отравлений и несчастных случаев    за 7 месяцев  2020 года                                           </t>
    </r>
  </si>
  <si>
    <t>Наименование территории</t>
  </si>
  <si>
    <r>
      <t>Население по естественному приросту  за    7</t>
    </r>
    <r>
      <rPr>
        <b/>
        <u/>
        <sz val="10"/>
        <color rgb="FF000000"/>
        <rFont val="Times New Roman Cyr"/>
        <charset val="204"/>
      </rPr>
      <t xml:space="preserve">  месяцев</t>
    </r>
    <r>
      <rPr>
        <b/>
        <sz val="10"/>
        <color rgb="FF000000"/>
        <rFont val="Times New Roman Cyr"/>
        <charset val="204"/>
      </rPr>
      <t xml:space="preserve">   2020г</t>
    </r>
  </si>
  <si>
    <t>Всего травм отравлений</t>
  </si>
  <si>
    <t>Транспорт несча-е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</si>
  <si>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</si>
  <si>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</si>
  <si>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</si>
  <si>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</si>
  <si>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</si>
  <si>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</si>
  <si>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</si>
  <si>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</si>
  <si>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</si>
  <si>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</si>
  <si>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</si>
  <si>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</si>
  <si>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</si>
  <si>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</si>
  <si>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</si>
  <si>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</si>
  <si>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</si>
  <si>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</si>
  <si>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</si>
  <si>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</si>
  <si>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</si>
  <si>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</si>
  <si>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Всего за  7 месяцев  2020г.</t>
  </si>
  <si>
    <t>Удельный вес от всех травм</t>
  </si>
  <si>
    <t>от всех травм</t>
  </si>
  <si>
    <t>от всех отравл</t>
  </si>
  <si>
    <t xml:space="preserve">  7 мес  2019г.</t>
  </si>
  <si>
    <t>2020г к 2019г. абс.чис.  +, -,       показ-и  в %</t>
  </si>
  <si>
    <t>увелич в 2,9 раз</t>
  </si>
  <si>
    <t xml:space="preserve"> за  7 месяцев  2018г.</t>
  </si>
  <si>
    <t xml:space="preserve">  7 месяцев  2017г.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</si>
  <si>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 населения от </t>
    </r>
    <r>
      <rPr>
        <b/>
        <i/>
        <sz val="16"/>
        <color rgb="FF000000"/>
        <rFont val="Arial Cyr"/>
        <charset val="204"/>
      </rPr>
      <t>травм, отравлений и несчастных случаев</t>
    </r>
    <r>
      <rPr>
        <b/>
        <sz val="16"/>
        <color rgb="FF000000"/>
        <rFont val="Arial Cyr1"/>
        <charset val="204"/>
      </rPr>
      <t xml:space="preserve">                                                                         за</t>
    </r>
    <r>
      <rPr>
        <b/>
        <sz val="20"/>
        <color rgb="FF000000"/>
        <rFont val="Arial Cyr"/>
        <charset val="204"/>
      </rPr>
      <t xml:space="preserve"> </t>
    </r>
    <r>
      <rPr>
        <b/>
        <u/>
        <sz val="20"/>
        <color rgb="FF000000"/>
        <rFont val="Arial Cyr"/>
        <charset val="204"/>
      </rPr>
      <t>7 месяцев</t>
    </r>
    <r>
      <rPr>
        <b/>
        <u/>
        <sz val="16"/>
        <color rgb="FF000000"/>
        <rFont val="Arial Cyr1"/>
        <charset val="204"/>
      </rPr>
      <t xml:space="preserve">    </t>
    </r>
    <r>
      <rPr>
        <b/>
        <sz val="16"/>
        <color rgb="FF000000"/>
        <rFont val="Arial Cyr1"/>
        <charset val="204"/>
      </rPr>
      <t xml:space="preserve">2020 года        </t>
    </r>
  </si>
  <si>
    <t>Население на 01.01. 2020</t>
  </si>
  <si>
    <t>Транспорт. несчастные случаи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</si>
  <si>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</si>
  <si>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11.Горно-Алтайск</t>
  </si>
  <si>
    <r>
      <t xml:space="preserve">за 7 месяцев </t>
    </r>
    <r>
      <rPr>
        <u/>
        <sz val="11"/>
        <color rgb="FF000000"/>
        <rFont val="Arial Cyr"/>
        <charset val="204"/>
      </rPr>
      <t xml:space="preserve"> 2019г.</t>
    </r>
  </si>
  <si>
    <t>от всех отравлений</t>
  </si>
  <si>
    <t>2020 к 2019г. абс.чис.  +, -,    показ-и  в %</t>
  </si>
  <si>
    <r>
      <t xml:space="preserve">за 7 месяцев </t>
    </r>
    <r>
      <rPr>
        <u/>
        <sz val="11"/>
        <color rgb="FF000000"/>
        <rFont val="Arial Cyr"/>
        <charset val="204"/>
      </rPr>
      <t xml:space="preserve"> 2018г.</t>
    </r>
  </si>
  <si>
    <r>
      <t xml:space="preserve"> за 7 мес </t>
    </r>
    <r>
      <rPr>
        <u/>
        <sz val="10"/>
        <color rgb="FF000000"/>
        <rFont val="Arial Cyr"/>
        <charset val="204"/>
      </rPr>
      <t xml:space="preserve"> 2017г.</t>
    </r>
  </si>
  <si>
    <t>динамика        %    (2020 к 2019г)</t>
  </si>
  <si>
    <t xml:space="preserve">7 мес 2019г </t>
  </si>
  <si>
    <r>
      <t xml:space="preserve">РА    за 7 месяцев </t>
    </r>
    <r>
      <rPr>
        <b/>
        <u/>
        <sz val="12"/>
        <color rgb="FF000000"/>
        <rFont val="Times New Roman"/>
        <family val="1"/>
        <charset val="204"/>
      </rPr>
      <t xml:space="preserve"> </t>
    </r>
    <r>
      <rPr>
        <b/>
        <u/>
        <sz val="14"/>
        <color rgb="FF000000"/>
        <rFont val="Times New Roman"/>
        <family val="1"/>
        <charset val="204"/>
      </rPr>
      <t>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</si>
</sst>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  <numFmt numFmtId="172" formatCode="#"/>
    <numFmt numFmtId="173" formatCode="#.00"/>
  </numFmts>
  <fonts count="11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u/>
      <sz val="18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b/>
      <sz val="10"/>
      <color rgb="FFFF000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Times New Roman Cyr"/>
      <charset val="204"/>
    </font>
    <font>
      <b/>
      <u/>
      <sz val="11"/>
      <name val="Times New Roman Cyr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1"/>
      <name val="Times New Roman Cyr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2"/>
      <name val="Arial Cyr"/>
      <family val="2"/>
      <charset val="204"/>
    </font>
    <font>
      <sz val="11"/>
      <name val="Times New Roman Cyr"/>
      <family val="1"/>
      <charset val="204"/>
    </font>
    <font>
      <u/>
      <sz val="11"/>
      <name val="Times New Roman Cyr"/>
      <family val="1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sz val="10"/>
      <color rgb="FF000000"/>
      <name val="Arial Cyr1"/>
      <charset val="204"/>
    </font>
    <font>
      <b/>
      <sz val="10"/>
      <color rgb="FF000000"/>
      <name val="Times New Roman Cyr"/>
      <charset val="204"/>
    </font>
    <font>
      <b/>
      <u/>
      <sz val="10"/>
      <color rgb="FF000000"/>
      <name val="Times New Roman Cyr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Arial Cyr"/>
      <charset val="204"/>
    </font>
    <font>
      <u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color rgb="FF000000"/>
      <name val="Arial Cyr"/>
      <charset val="204"/>
    </font>
    <font>
      <b/>
      <u/>
      <sz val="16"/>
      <color rgb="FF800000"/>
      <name val="Arial Cyr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u/>
      <sz val="20"/>
      <color rgb="FF000000"/>
      <name val="Arial Cyr"/>
      <charset val="204"/>
    </font>
    <font>
      <b/>
      <u/>
      <sz val="16"/>
      <color rgb="FF000000"/>
      <name val="Arial Cyr1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u/>
      <sz val="11"/>
      <color rgb="FF000000"/>
      <name val="Arial Cyr"/>
      <charset val="204"/>
    </font>
    <font>
      <sz val="12"/>
      <color rgb="FF000000"/>
      <name val="Times New Roman Cyr"/>
      <charset val="204"/>
    </font>
    <font>
      <u/>
      <sz val="10"/>
      <color rgb="FF000000"/>
      <name val="Arial Cyr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sz val="16"/>
      <name val="Times New Roman Cyr"/>
      <charset val="204"/>
    </font>
    <font>
      <sz val="11"/>
      <name val="Arial Cyr"/>
      <charset val="204"/>
    </font>
    <font>
      <sz val="9"/>
      <name val="Arial Cyr"/>
      <charset val="204"/>
    </font>
    <font>
      <b/>
      <sz val="10"/>
      <name val="Arial Rounded MT Bold"/>
      <family val="2"/>
    </font>
    <font>
      <b/>
      <sz val="10"/>
      <color rgb="FFFF0000"/>
      <name val="Arial Rounded MT Bold"/>
      <family val="2"/>
    </font>
    <font>
      <b/>
      <sz val="10"/>
      <name val="Arial"/>
      <family val="2"/>
      <charset val="204"/>
    </font>
    <font>
      <b/>
      <sz val="10"/>
      <name val="Arabic Typesetting"/>
      <family val="4"/>
    </font>
    <font>
      <b/>
      <sz val="9"/>
      <name val="Arabic Typesetting"/>
      <family val="4"/>
    </font>
    <font>
      <sz val="12"/>
      <color rgb="FFFF0000"/>
      <name val="Arial Cyr"/>
      <family val="2"/>
      <charset val="204"/>
    </font>
    <font>
      <sz val="11"/>
      <color rgb="FFFF0000"/>
      <name val="Arial Cyr"/>
      <family val="2"/>
      <charset val="204"/>
    </font>
    <font>
      <u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27"/>
        <bgColor indexed="42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1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4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0" fontId="6" fillId="0" borderId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2" fillId="0" borderId="0">
      <protection locked="0"/>
    </xf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>
      <protection locked="0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2" fillId="0" borderId="0">
      <protection locked="0"/>
    </xf>
    <xf numFmtId="9" fontId="13" fillId="0" borderId="0" applyFont="0" applyBorder="0" applyProtection="0"/>
    <xf numFmtId="0" fontId="12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5" fillId="0" borderId="0"/>
    <xf numFmtId="0" fontId="16" fillId="0" borderId="0" applyNumberFormat="0" applyFill="0" applyBorder="0" applyAlignment="0" applyProtection="0"/>
    <xf numFmtId="0" fontId="12" fillId="0" borderId="0">
      <protection locked="0"/>
    </xf>
    <xf numFmtId="0" fontId="12" fillId="0" borderId="46">
      <protection locked="0"/>
    </xf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7" fillId="22" borderId="47" applyNumberFormat="0" applyAlignment="0" applyProtection="0"/>
    <xf numFmtId="0" fontId="17" fillId="14" borderId="47" applyNumberFormat="0" applyAlignment="0" applyProtection="0"/>
    <xf numFmtId="0" fontId="18" fillId="45" borderId="48" applyNumberFormat="0" applyAlignment="0" applyProtection="0"/>
    <xf numFmtId="0" fontId="18" fillId="26" borderId="48" applyNumberFormat="0" applyAlignment="0" applyProtection="0"/>
    <xf numFmtId="0" fontId="19" fillId="45" borderId="47" applyNumberFormat="0" applyAlignment="0" applyProtection="0"/>
    <xf numFmtId="0" fontId="19" fillId="26" borderId="47" applyNumberFormat="0" applyAlignment="0" applyProtection="0"/>
    <xf numFmtId="0" fontId="20" fillId="0" borderId="49" applyNumberFormat="0" applyFill="0" applyAlignment="0" applyProtection="0"/>
    <xf numFmtId="0" fontId="20" fillId="0" borderId="49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2" fillId="0" borderId="51" applyNumberFormat="0" applyFill="0" applyAlignment="0" applyProtection="0"/>
    <xf numFmtId="0" fontId="22" fillId="0" borderId="5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4" fillId="46" borderId="53" applyNumberFormat="0" applyAlignment="0" applyProtection="0"/>
    <xf numFmtId="0" fontId="24" fillId="47" borderId="5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/>
    <xf numFmtId="0" fontId="1" fillId="0" borderId="0"/>
    <xf numFmtId="0" fontId="28" fillId="0" borderId="0"/>
    <xf numFmtId="0" fontId="6" fillId="0" borderId="0"/>
    <xf numFmtId="0" fontId="5" fillId="0" borderId="0"/>
    <xf numFmtId="0" fontId="29" fillId="0" borderId="0">
      <protection locked="0"/>
    </xf>
    <xf numFmtId="0" fontId="10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6" fillId="0" borderId="0"/>
    <xf numFmtId="0" fontId="29" fillId="0" borderId="0">
      <protection locked="0"/>
    </xf>
    <xf numFmtId="0" fontId="28" fillId="0" borderId="0"/>
    <xf numFmtId="0" fontId="5" fillId="0" borderId="0"/>
    <xf numFmtId="0" fontId="27" fillId="0" borderId="0"/>
    <xf numFmtId="0" fontId="5" fillId="0" borderId="0"/>
    <xf numFmtId="0" fontId="6" fillId="0" borderId="0"/>
    <xf numFmtId="0" fontId="30" fillId="0" borderId="0"/>
    <xf numFmtId="0" fontId="31" fillId="0" borderId="0"/>
    <xf numFmtId="0" fontId="32" fillId="0" borderId="0"/>
    <xf numFmtId="0" fontId="5" fillId="0" borderId="0"/>
    <xf numFmtId="0" fontId="32" fillId="0" borderId="0"/>
    <xf numFmtId="0" fontId="1" fillId="0" borderId="0"/>
    <xf numFmtId="0" fontId="33" fillId="0" borderId="0" applyNumberFormat="0" applyBorder="0" applyProtection="0"/>
    <xf numFmtId="0" fontId="34" fillId="15" borderId="0" applyNumberFormat="0" applyBorder="0" applyAlignment="0" applyProtection="0"/>
    <xf numFmtId="0" fontId="34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50" borderId="54" applyNumberFormat="0" applyFont="0" applyAlignment="0" applyProtection="0"/>
    <xf numFmtId="0" fontId="28" fillId="17" borderId="54" applyNumberFormat="0" applyAlignment="0" applyProtection="0"/>
    <xf numFmtId="9" fontId="28" fillId="0" borderId="0" applyFill="0" applyBorder="0" applyAlignment="0" applyProtection="0"/>
    <xf numFmtId="9" fontId="30" fillId="0" borderId="0" applyBorder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ill="0" applyBorder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165" fontId="16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1" fillId="0" borderId="0" applyFill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28" fillId="0" borderId="0"/>
    <xf numFmtId="0" fontId="1" fillId="0" borderId="0"/>
    <xf numFmtId="0" fontId="70" fillId="0" borderId="0" applyNumberFormat="0" applyBorder="0" applyProtection="0"/>
  </cellStyleXfs>
  <cellXfs count="533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0" fillId="0" borderId="0" xfId="0" applyFill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 textRotation="90" wrapText="1"/>
    </xf>
    <xf numFmtId="0" fontId="3" fillId="5" borderId="4" xfId="0" applyFont="1" applyFill="1" applyBorder="1" applyAlignment="1" applyProtection="1">
      <alignment vertical="center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4" fillId="0" borderId="8" xfId="4" applyNumberFormat="1" applyFont="1" applyBorder="1" applyAlignment="1">
      <alignment horizontal="center" vertical="center" wrapText="1"/>
    </xf>
    <xf numFmtId="0" fontId="4" fillId="0" borderId="8" xfId="0" applyFont="1" applyBorder="1" applyAlignment="1"/>
    <xf numFmtId="0" fontId="3" fillId="0" borderId="10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0" xfId="0" applyFont="1"/>
    <xf numFmtId="0" fontId="4" fillId="0" borderId="0" xfId="0" applyFont="1" applyFill="1"/>
    <xf numFmtId="0" fontId="3" fillId="2" borderId="12" xfId="0" applyFont="1" applyFill="1" applyBorder="1" applyAlignment="1" applyProtection="1">
      <alignment horizontal="center" vertical="center" textRotation="90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 textRotation="90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textRotation="90" wrapText="1"/>
    </xf>
    <xf numFmtId="164" fontId="3" fillId="6" borderId="21" xfId="1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/>
    </xf>
    <xf numFmtId="165" fontId="3" fillId="0" borderId="16" xfId="0" applyNumberFormat="1" applyFont="1" applyFill="1" applyBorder="1" applyAlignment="1" applyProtection="1">
      <alignment horizontal="center" vertical="center"/>
    </xf>
    <xf numFmtId="165" fontId="3" fillId="0" borderId="13" xfId="0" applyNumberFormat="1" applyFont="1" applyFill="1" applyBorder="1" applyAlignment="1" applyProtection="1">
      <alignment horizontal="center" vertical="center"/>
    </xf>
    <xf numFmtId="165" fontId="3" fillId="0" borderId="8" xfId="0" applyNumberFormat="1" applyFont="1" applyFill="1" applyBorder="1" applyAlignment="1" applyProtection="1">
      <alignment horizontal="center" vertical="center"/>
    </xf>
    <xf numFmtId="1" fontId="3" fillId="7" borderId="33" xfId="5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33" xfId="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5" fontId="3" fillId="0" borderId="30" xfId="3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3" fillId="0" borderId="8" xfId="3" applyNumberFormat="1" applyFont="1" applyFill="1" applyBorder="1" applyAlignment="1">
      <alignment horizontal="center" vertical="center"/>
    </xf>
    <xf numFmtId="165" fontId="3" fillId="0" borderId="8" xfId="3" applyNumberFormat="1" applyFont="1" applyBorder="1" applyAlignment="1">
      <alignment horizontal="center" vertical="center"/>
    </xf>
    <xf numFmtId="1" fontId="3" fillId="8" borderId="33" xfId="5" applyNumberFormat="1" applyFont="1" applyFill="1" applyBorder="1" applyAlignment="1">
      <alignment horizontal="center" vertical="center"/>
    </xf>
    <xf numFmtId="1" fontId="3" fillId="9" borderId="33" xfId="5" applyNumberFormat="1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/>
    </xf>
    <xf numFmtId="0" fontId="3" fillId="8" borderId="32" xfId="0" applyFont="1" applyFill="1" applyBorder="1" applyAlignment="1" applyProtection="1">
      <alignment horizontal="center" vertical="center"/>
    </xf>
    <xf numFmtId="0" fontId="3" fillId="8" borderId="13" xfId="0" applyFont="1" applyFill="1" applyBorder="1" applyAlignment="1" applyProtection="1">
      <alignment horizontal="left" vertical="center"/>
    </xf>
    <xf numFmtId="1" fontId="3" fillId="10" borderId="16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165" fontId="3" fillId="9" borderId="10" xfId="0" applyNumberFormat="1" applyFont="1" applyFill="1" applyBorder="1" applyAlignment="1" applyProtection="1">
      <alignment horizontal="center" vertical="center"/>
    </xf>
    <xf numFmtId="165" fontId="3" fillId="9" borderId="16" xfId="0" applyNumberFormat="1" applyFont="1" applyFill="1" applyBorder="1" applyAlignment="1" applyProtection="1">
      <alignment horizontal="center" vertical="center"/>
    </xf>
    <xf numFmtId="165" fontId="3" fillId="10" borderId="16" xfId="0" applyNumberFormat="1" applyFont="1" applyFill="1" applyBorder="1" applyAlignment="1" applyProtection="1">
      <alignment horizontal="center" vertical="center"/>
    </xf>
    <xf numFmtId="165" fontId="3" fillId="11" borderId="16" xfId="0" applyNumberFormat="1" applyFont="1" applyFill="1" applyBorder="1" applyAlignment="1" applyProtection="1">
      <alignment horizontal="center" vertical="center"/>
    </xf>
    <xf numFmtId="165" fontId="3" fillId="11" borderId="13" xfId="0" applyNumberFormat="1" applyFont="1" applyFill="1" applyBorder="1" applyAlignment="1" applyProtection="1">
      <alignment horizontal="center" vertical="center"/>
    </xf>
    <xf numFmtId="165" fontId="3" fillId="10" borderId="8" xfId="0" applyNumberFormat="1" applyFont="1" applyFill="1" applyBorder="1" applyAlignment="1" applyProtection="1">
      <alignment horizontal="center" vertical="center"/>
    </xf>
    <xf numFmtId="0" fontId="8" fillId="8" borderId="13" xfId="5" applyFont="1" applyFill="1" applyBorder="1" applyAlignment="1">
      <alignment horizontal="center" vertical="center"/>
    </xf>
    <xf numFmtId="1" fontId="3" fillId="8" borderId="16" xfId="0" applyNumberFormat="1" applyFont="1" applyFill="1" applyBorder="1" applyAlignment="1" applyProtection="1">
      <alignment horizontal="center" vertical="center"/>
    </xf>
    <xf numFmtId="0" fontId="3" fillId="9" borderId="13" xfId="5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165" fontId="3" fillId="9" borderId="8" xfId="3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3" fillId="0" borderId="13" xfId="0" applyFont="1" applyBorder="1" applyAlignment="1" applyProtection="1">
      <alignment horizontal="left" vertical="center"/>
    </xf>
    <xf numFmtId="165" fontId="4" fillId="0" borderId="16" xfId="0" applyNumberFormat="1" applyFont="1" applyFill="1" applyBorder="1" applyAlignment="1" applyProtection="1">
      <alignment horizontal="center" vertical="center"/>
    </xf>
    <xf numFmtId="165" fontId="4" fillId="0" borderId="13" xfId="0" applyNumberFormat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center" vertical="center"/>
    </xf>
    <xf numFmtId="1" fontId="8" fillId="7" borderId="34" xfId="5" applyNumberFormat="1" applyFont="1" applyFill="1" applyBorder="1" applyAlignment="1">
      <alignment horizontal="center" vertical="center"/>
    </xf>
    <xf numFmtId="0" fontId="4" fillId="0" borderId="34" xfId="5" applyFont="1" applyFill="1" applyBorder="1" applyAlignment="1">
      <alignment horizontal="center" vertical="center"/>
    </xf>
    <xf numFmtId="165" fontId="3" fillId="0" borderId="21" xfId="3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8" borderId="37" xfId="5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1" fontId="3" fillId="10" borderId="2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66" fontId="3" fillId="0" borderId="16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/>
    </xf>
    <xf numFmtId="0" fontId="4" fillId="0" borderId="0" xfId="0" applyFont="1" applyBorder="1"/>
    <xf numFmtId="9" fontId="4" fillId="0" borderId="0" xfId="2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</xf>
    <xf numFmtId="165" fontId="4" fillId="0" borderId="7" xfId="0" applyNumberFormat="1" applyFont="1" applyFill="1" applyBorder="1" applyAlignment="1" applyProtection="1">
      <alignment horizontal="center" vertical="center"/>
    </xf>
    <xf numFmtId="165" fontId="4" fillId="0" borderId="2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right"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12" borderId="45" xfId="0" applyNumberFormat="1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2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41" fillId="2" borderId="0" xfId="0" applyFont="1" applyFill="1" applyAlignment="1" applyProtection="1">
      <alignment horizontal="center"/>
    </xf>
    <xf numFmtId="0" fontId="41" fillId="2" borderId="56" xfId="0" applyFont="1" applyFill="1" applyBorder="1" applyAlignment="1" applyProtection="1">
      <alignment horizontal="center"/>
    </xf>
    <xf numFmtId="0" fontId="41" fillId="2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2" borderId="5" xfId="0" applyFont="1" applyFill="1" applyBorder="1" applyAlignment="1" applyProtection="1">
      <alignment horizontal="center" vertical="center"/>
    </xf>
    <xf numFmtId="0" fontId="42" fillId="2" borderId="57" xfId="0" applyFont="1" applyFill="1" applyBorder="1" applyAlignment="1" applyProtection="1">
      <alignment horizontal="center" vertical="center"/>
    </xf>
    <xf numFmtId="0" fontId="42" fillId="2" borderId="6" xfId="0" applyFont="1" applyFill="1" applyBorder="1" applyAlignment="1" applyProtection="1">
      <alignment horizontal="center" vertical="center" textRotation="90" wrapText="1"/>
    </xf>
    <xf numFmtId="0" fontId="42" fillId="4" borderId="3" xfId="0" applyFont="1" applyFill="1" applyBorder="1" applyAlignment="1" applyProtection="1">
      <alignment horizontal="center" vertical="center" textRotation="90"/>
    </xf>
    <xf numFmtId="0" fontId="43" fillId="2" borderId="58" xfId="0" applyFont="1" applyFill="1" applyBorder="1" applyAlignment="1" applyProtection="1">
      <alignment horizontal="center" vertical="center" textRotation="90" wrapText="1"/>
    </xf>
    <xf numFmtId="0" fontId="43" fillId="2" borderId="59" xfId="0" applyFont="1" applyFill="1" applyBorder="1" applyAlignment="1" applyProtection="1">
      <alignment horizontal="center" vertical="center" textRotation="90" wrapText="1"/>
    </xf>
    <xf numFmtId="0" fontId="43" fillId="4" borderId="59" xfId="0" applyFont="1" applyFill="1" applyBorder="1" applyAlignment="1" applyProtection="1">
      <alignment horizontal="center" vertical="center" textRotation="90" wrapText="1"/>
    </xf>
    <xf numFmtId="0" fontId="43" fillId="5" borderId="4" xfId="0" applyFont="1" applyFill="1" applyBorder="1" applyAlignment="1" applyProtection="1">
      <alignment horizontal="center" vertical="center" textRotation="90" wrapText="1"/>
    </xf>
    <xf numFmtId="0" fontId="43" fillId="0" borderId="8" xfId="0" applyFont="1" applyFill="1" applyBorder="1" applyAlignment="1" applyProtection="1">
      <alignment horizontal="center" vertical="center" textRotation="90" wrapText="1"/>
    </xf>
    <xf numFmtId="0" fontId="43" fillId="2" borderId="8" xfId="0" applyFont="1" applyFill="1" applyBorder="1" applyAlignment="1" applyProtection="1">
      <alignment horizontal="center" vertical="center" textRotation="90" wrapText="1"/>
    </xf>
    <xf numFmtId="0" fontId="42" fillId="2" borderId="60" xfId="0" applyFont="1" applyFill="1" applyBorder="1" applyAlignment="1" applyProtection="1">
      <alignment horizontal="center" vertical="center"/>
    </xf>
    <xf numFmtId="0" fontId="42" fillId="2" borderId="61" xfId="0" applyFont="1" applyFill="1" applyBorder="1" applyAlignment="1" applyProtection="1">
      <alignment horizontal="center" vertical="center"/>
    </xf>
    <xf numFmtId="0" fontId="42" fillId="2" borderId="26" xfId="0" applyFont="1" applyFill="1" applyBorder="1" applyAlignment="1" applyProtection="1">
      <alignment horizontal="center" vertical="center" textRotation="90" wrapText="1"/>
    </xf>
    <xf numFmtId="0" fontId="42" fillId="4" borderId="62" xfId="0" applyFont="1" applyFill="1" applyBorder="1" applyAlignment="1" applyProtection="1">
      <alignment horizontal="center" vertical="center" textRotation="90"/>
    </xf>
    <xf numFmtId="0" fontId="43" fillId="2" borderId="63" xfId="0" applyFont="1" applyFill="1" applyBorder="1" applyAlignment="1" applyProtection="1">
      <alignment horizontal="center" vertical="center" wrapText="1"/>
    </xf>
    <xf numFmtId="0" fontId="43" fillId="2" borderId="64" xfId="0" applyFont="1" applyFill="1" applyBorder="1" applyAlignment="1" applyProtection="1">
      <alignment horizontal="center" vertical="center" wrapText="1"/>
    </xf>
    <xf numFmtId="0" fontId="43" fillId="4" borderId="64" xfId="0" applyFont="1" applyFill="1" applyBorder="1" applyAlignment="1" applyProtection="1">
      <alignment horizontal="center" vertical="center" wrapText="1"/>
    </xf>
    <xf numFmtId="0" fontId="43" fillId="0" borderId="64" xfId="0" applyFont="1" applyFill="1" applyBorder="1" applyAlignment="1" applyProtection="1">
      <alignment horizontal="center" vertical="center" wrapText="1"/>
    </xf>
    <xf numFmtId="0" fontId="43" fillId="5" borderId="65" xfId="0" applyFont="1" applyFill="1" applyBorder="1" applyAlignment="1" applyProtection="1">
      <alignment horizontal="center" vertical="center" wrapText="1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2" borderId="8" xfId="0" applyFont="1" applyFill="1" applyBorder="1" applyAlignment="1" applyProtection="1">
      <alignment horizontal="center" vertical="center" wrapText="1"/>
    </xf>
    <xf numFmtId="0" fontId="42" fillId="2" borderId="32" xfId="0" applyFont="1" applyFill="1" applyBorder="1" applyAlignment="1" applyProtection="1">
      <alignment horizontal="center" vertical="center"/>
    </xf>
    <xf numFmtId="0" fontId="44" fillId="2" borderId="13" xfId="0" applyFont="1" applyFill="1" applyBorder="1" applyAlignment="1" applyProtection="1">
      <alignment horizontal="left" vertical="center"/>
    </xf>
    <xf numFmtId="0" fontId="28" fillId="0" borderId="8" xfId="0" applyFont="1" applyBorder="1" applyAlignment="1">
      <alignment horizontal="center" vertical="center"/>
    </xf>
    <xf numFmtId="0" fontId="42" fillId="4" borderId="15" xfId="140" applyFont="1" applyFill="1" applyBorder="1" applyAlignment="1" applyProtection="1">
      <alignment horizontal="center" vertical="center"/>
    </xf>
    <xf numFmtId="0" fontId="45" fillId="0" borderId="66" xfId="0" applyFont="1" applyFill="1" applyBorder="1" applyAlignment="1" applyProtection="1">
      <alignment horizontal="center" vertical="center"/>
    </xf>
    <xf numFmtId="0" fontId="42" fillId="2" borderId="10" xfId="0" applyFont="1" applyFill="1" applyBorder="1" applyAlignment="1" applyProtection="1">
      <alignment horizontal="center" vertical="center"/>
    </xf>
    <xf numFmtId="0" fontId="44" fillId="2" borderId="7" xfId="0" applyFont="1" applyFill="1" applyBorder="1" applyAlignment="1" applyProtection="1">
      <alignment horizontal="left" vertical="center"/>
    </xf>
    <xf numFmtId="0" fontId="28" fillId="0" borderId="21" xfId="0" applyFont="1" applyFill="1" applyBorder="1" applyAlignment="1">
      <alignment horizontal="center" vertical="center"/>
    </xf>
    <xf numFmtId="0" fontId="42" fillId="2" borderId="8" xfId="0" applyFont="1" applyFill="1" applyBorder="1" applyAlignment="1" applyProtection="1">
      <alignment horizontal="center" vertical="center"/>
    </xf>
    <xf numFmtId="0" fontId="44" fillId="2" borderId="8" xfId="0" applyFont="1" applyFill="1" applyBorder="1" applyAlignment="1" applyProtection="1">
      <alignment horizontal="left" vertical="center"/>
    </xf>
    <xf numFmtId="0" fontId="44" fillId="0" borderId="8" xfId="0" applyFont="1" applyBorder="1" applyAlignment="1" applyProtection="1">
      <alignment horizontal="left" vertical="center"/>
    </xf>
    <xf numFmtId="0" fontId="42" fillId="8" borderId="8" xfId="0" applyFont="1" applyFill="1" applyBorder="1" applyAlignment="1" applyProtection="1">
      <alignment vertical="center"/>
    </xf>
    <xf numFmtId="0" fontId="46" fillId="8" borderId="8" xfId="0" applyFont="1" applyFill="1" applyBorder="1" applyAlignment="1" applyProtection="1">
      <alignment horizontal="center" vertical="center"/>
    </xf>
    <xf numFmtId="0" fontId="42" fillId="10" borderId="8" xfId="140" applyFont="1" applyFill="1" applyBorder="1" applyAlignment="1" applyProtection="1">
      <alignment horizontal="center" vertical="center"/>
    </xf>
    <xf numFmtId="0" fontId="42" fillId="8" borderId="8" xfId="0" applyFont="1" applyFill="1" applyBorder="1" applyAlignment="1" applyProtection="1">
      <alignment horizontal="center" vertical="center"/>
    </xf>
    <xf numFmtId="1" fontId="44" fillId="8" borderId="8" xfId="0" applyNumberFormat="1" applyFont="1" applyFill="1" applyBorder="1" applyAlignment="1" applyProtection="1">
      <alignment horizontal="center" vertical="center"/>
    </xf>
    <xf numFmtId="0" fontId="42" fillId="9" borderId="8" xfId="0" applyFont="1" applyFill="1" applyBorder="1" applyAlignment="1" applyProtection="1">
      <alignment horizontal="center" vertical="center"/>
    </xf>
    <xf numFmtId="0" fontId="42" fillId="4" borderId="8" xfId="0" applyFont="1" applyFill="1" applyBorder="1" applyAlignment="1" applyProtection="1">
      <alignment horizontal="center" vertical="center"/>
    </xf>
    <xf numFmtId="0" fontId="42" fillId="2" borderId="17" xfId="0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left" vertical="center"/>
    </xf>
    <xf numFmtId="0" fontId="48" fillId="2" borderId="30" xfId="0" applyFont="1" applyFill="1" applyBorder="1" applyAlignment="1">
      <alignment horizontal="center" vertical="center"/>
    </xf>
    <xf numFmtId="0" fontId="47" fillId="8" borderId="8" xfId="0" applyFont="1" applyFill="1" applyBorder="1" applyAlignment="1" applyProtection="1">
      <alignment vertical="center"/>
    </xf>
    <xf numFmtId="0" fontId="49" fillId="8" borderId="43" xfId="0" applyFont="1" applyFill="1" applyBorder="1" applyAlignment="1" applyProtection="1">
      <alignment horizontal="center" vertical="center"/>
    </xf>
    <xf numFmtId="0" fontId="42" fillId="10" borderId="16" xfId="140" applyFont="1" applyFill="1" applyBorder="1" applyAlignment="1" applyProtection="1">
      <alignment horizontal="center" vertical="center"/>
    </xf>
    <xf numFmtId="0" fontId="42" fillId="8" borderId="15" xfId="0" applyFont="1" applyFill="1" applyBorder="1" applyAlignment="1" applyProtection="1">
      <alignment horizontal="center" vertical="center"/>
    </xf>
    <xf numFmtId="0" fontId="42" fillId="8" borderId="16" xfId="0" applyFont="1" applyFill="1" applyBorder="1" applyAlignment="1" applyProtection="1">
      <alignment horizontal="center" vertical="center"/>
    </xf>
    <xf numFmtId="1" fontId="50" fillId="8" borderId="66" xfId="0" applyNumberFormat="1" applyFont="1" applyFill="1" applyBorder="1" applyAlignment="1" applyProtection="1">
      <alignment horizontal="center" vertical="center"/>
    </xf>
    <xf numFmtId="0" fontId="42" fillId="9" borderId="16" xfId="0" applyFont="1" applyFill="1" applyBorder="1" applyAlignment="1" applyProtection="1">
      <alignment horizontal="center" vertical="center"/>
    </xf>
    <xf numFmtId="0" fontId="42" fillId="8" borderId="13" xfId="0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horizontal="left" vertical="center" wrapText="1"/>
    </xf>
    <xf numFmtId="0" fontId="42" fillId="0" borderId="67" xfId="0" applyFont="1" applyFill="1" applyBorder="1" applyAlignment="1" applyProtection="1">
      <alignment horizontal="left" vertical="center" wrapText="1"/>
    </xf>
    <xf numFmtId="0" fontId="42" fillId="0" borderId="68" xfId="0" applyFont="1" applyFill="1" applyBorder="1" applyAlignment="1" applyProtection="1">
      <alignment horizontal="left" vertical="center" wrapText="1"/>
    </xf>
    <xf numFmtId="9" fontId="42" fillId="0" borderId="69" xfId="0" applyNumberFormat="1" applyFont="1" applyFill="1" applyBorder="1" applyAlignment="1" applyProtection="1">
      <alignment horizontal="center" vertical="center"/>
    </xf>
    <xf numFmtId="166" fontId="42" fillId="0" borderId="15" xfId="0" applyNumberFormat="1" applyFont="1" applyFill="1" applyBorder="1" applyAlignment="1" applyProtection="1">
      <alignment horizontal="center" vertical="center"/>
    </xf>
    <xf numFmtId="166" fontId="42" fillId="0" borderId="16" xfId="0" applyNumberFormat="1" applyFont="1" applyFill="1" applyBorder="1" applyAlignment="1" applyProtection="1">
      <alignment horizontal="center" vertical="center"/>
    </xf>
    <xf numFmtId="166" fontId="44" fillId="2" borderId="15" xfId="0" applyNumberFormat="1" applyFont="1" applyFill="1" applyBorder="1" applyAlignment="1" applyProtection="1">
      <alignment horizontal="center" vertical="center"/>
    </xf>
    <xf numFmtId="166" fontId="42" fillId="0" borderId="8" xfId="0" applyNumberFormat="1" applyFont="1" applyFill="1" applyBorder="1" applyAlignment="1" applyProtection="1">
      <alignment horizontal="center" vertical="center"/>
    </xf>
    <xf numFmtId="166" fontId="42" fillId="2" borderId="8" xfId="0" applyNumberFormat="1" applyFont="1" applyFill="1" applyBorder="1" applyAlignment="1" applyProtection="1">
      <alignment horizontal="center" vertical="center"/>
    </xf>
    <xf numFmtId="0" fontId="42" fillId="8" borderId="70" xfId="0" applyFont="1" applyFill="1" applyBorder="1" applyAlignment="1" applyProtection="1">
      <alignment vertical="center" wrapText="1"/>
    </xf>
    <xf numFmtId="0" fontId="42" fillId="8" borderId="14" xfId="0" applyFont="1" applyFill="1" applyBorder="1" applyAlignment="1" applyProtection="1">
      <alignment vertical="center" wrapText="1"/>
    </xf>
    <xf numFmtId="0" fontId="42" fillId="8" borderId="69" xfId="0" applyFont="1" applyFill="1" applyBorder="1" applyAlignment="1" applyProtection="1">
      <alignment vertical="center" wrapText="1"/>
    </xf>
    <xf numFmtId="171" fontId="42" fillId="8" borderId="71" xfId="0" applyNumberFormat="1" applyFont="1" applyFill="1" applyBorder="1" applyAlignment="1" applyProtection="1">
      <alignment horizontal="center" vertical="center"/>
    </xf>
    <xf numFmtId="171" fontId="42" fillId="8" borderId="42" xfId="0" applyNumberFormat="1" applyFont="1" applyFill="1" applyBorder="1" applyAlignment="1" applyProtection="1">
      <alignment horizontal="center" vertical="center"/>
    </xf>
    <xf numFmtId="171" fontId="42" fillId="8" borderId="8" xfId="0" applyNumberFormat="1" applyFont="1" applyFill="1" applyBorder="1" applyAlignment="1" applyProtection="1">
      <alignment horizontal="center" vertical="center"/>
    </xf>
    <xf numFmtId="0" fontId="52" fillId="0" borderId="70" xfId="0" applyFont="1" applyFill="1" applyBorder="1" applyAlignment="1" applyProtection="1">
      <alignment horizontal="right" vertical="center" wrapText="1"/>
    </xf>
    <xf numFmtId="0" fontId="52" fillId="0" borderId="14" xfId="0" applyFont="1" applyFill="1" applyBorder="1" applyAlignment="1" applyProtection="1">
      <alignment horizontal="right" vertical="center" wrapText="1"/>
    </xf>
    <xf numFmtId="0" fontId="52" fillId="0" borderId="69" xfId="0" applyFont="1" applyFill="1" applyBorder="1" applyAlignment="1" applyProtection="1">
      <alignment horizontal="right" vertical="center" wrapText="1"/>
    </xf>
    <xf numFmtId="171" fontId="54" fillId="0" borderId="71" xfId="0" applyNumberFormat="1" applyFont="1" applyFill="1" applyBorder="1" applyAlignment="1" applyProtection="1">
      <alignment horizontal="center" vertical="center"/>
    </xf>
    <xf numFmtId="171" fontId="54" fillId="0" borderId="42" xfId="0" applyNumberFormat="1" applyFont="1" applyFill="1" applyBorder="1" applyAlignment="1" applyProtection="1">
      <alignment horizontal="center" vertical="center"/>
    </xf>
    <xf numFmtId="171" fontId="54" fillId="0" borderId="8" xfId="0" applyNumberFormat="1" applyFont="1" applyFill="1" applyBorder="1" applyAlignment="1" applyProtection="1">
      <alignment horizontal="center" vertical="center"/>
    </xf>
    <xf numFmtId="165" fontId="54" fillId="0" borderId="0" xfId="0" applyNumberFormat="1" applyFont="1" applyFill="1" applyBorder="1" applyAlignment="1" applyProtection="1">
      <alignment horizontal="center" vertical="center"/>
    </xf>
    <xf numFmtId="166" fontId="55" fillId="0" borderId="0" xfId="123" applyNumberFormat="1" applyFont="1" applyFill="1" applyBorder="1" applyAlignment="1" applyProtection="1">
      <alignment horizontal="center" vertical="center"/>
    </xf>
    <xf numFmtId="0" fontId="45" fillId="0" borderId="73" xfId="0" applyFont="1" applyFill="1" applyBorder="1" applyAlignment="1" applyProtection="1">
      <alignment horizontal="right" vertical="center" wrapText="1"/>
    </xf>
    <xf numFmtId="0" fontId="45" fillId="0" borderId="42" xfId="0" applyFont="1" applyFill="1" applyBorder="1" applyAlignment="1" applyProtection="1">
      <alignment horizontal="right" vertical="center" wrapText="1"/>
    </xf>
    <xf numFmtId="0" fontId="45" fillId="0" borderId="71" xfId="0" applyFont="1" applyFill="1" applyBorder="1" applyAlignment="1" applyProtection="1">
      <alignment horizontal="right" vertical="center" wrapText="1"/>
    </xf>
    <xf numFmtId="1" fontId="6" fillId="0" borderId="21" xfId="123" applyNumberFormat="1" applyFont="1" applyFill="1" applyBorder="1" applyAlignment="1" applyProtection="1">
      <alignment horizontal="center" vertical="center"/>
    </xf>
    <xf numFmtId="1" fontId="6" fillId="0" borderId="37" xfId="123" applyNumberFormat="1" applyFont="1" applyFill="1" applyBorder="1" applyAlignment="1" applyProtection="1">
      <alignment horizontal="center" vertical="center"/>
    </xf>
    <xf numFmtId="1" fontId="6" fillId="0" borderId="8" xfId="123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1" fontId="45" fillId="0" borderId="8" xfId="0" applyNumberFormat="1" applyFont="1" applyFill="1" applyBorder="1" applyAlignment="1" applyProtection="1">
      <alignment horizontal="center" vertical="center"/>
    </xf>
    <xf numFmtId="171" fontId="45" fillId="0" borderId="0" xfId="0" applyNumberFormat="1" applyFont="1" applyFill="1" applyBorder="1" applyAlignment="1" applyProtection="1">
      <alignment horizontal="center" vertical="center"/>
    </xf>
    <xf numFmtId="171" fontId="52" fillId="0" borderId="71" xfId="0" applyNumberFormat="1" applyFont="1" applyFill="1" applyBorder="1" applyAlignment="1" applyProtection="1">
      <alignment horizontal="center" vertical="center"/>
    </xf>
    <xf numFmtId="171" fontId="52" fillId="0" borderId="42" xfId="0" applyNumberFormat="1" applyFont="1" applyFill="1" applyBorder="1" applyAlignment="1" applyProtection="1">
      <alignment horizontal="center" vertical="center"/>
    </xf>
    <xf numFmtId="171" fontId="52" fillId="0" borderId="8" xfId="0" applyNumberFormat="1" applyFont="1" applyFill="1" applyBorder="1" applyAlignment="1" applyProtection="1">
      <alignment horizontal="center" vertical="center"/>
    </xf>
    <xf numFmtId="171" fontId="52" fillId="0" borderId="0" xfId="0" applyNumberFormat="1" applyFont="1" applyFill="1" applyBorder="1" applyAlignment="1" applyProtection="1">
      <alignment horizontal="center" vertical="center"/>
    </xf>
    <xf numFmtId="0" fontId="52" fillId="0" borderId="8" xfId="0" applyFont="1" applyFill="1" applyBorder="1" applyAlignment="1" applyProtection="1">
      <alignment horizontal="right" vertical="center" wrapText="1"/>
    </xf>
    <xf numFmtId="171" fontId="52" fillId="0" borderId="9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165" fontId="42" fillId="4" borderId="15" xfId="140" applyNumberFormat="1" applyFont="1" applyFill="1" applyBorder="1" applyAlignment="1" applyProtection="1">
      <alignment horizontal="center" vertical="center"/>
    </xf>
    <xf numFmtId="165" fontId="45" fillId="0" borderId="15" xfId="140" applyNumberFormat="1" applyFont="1" applyFill="1" applyBorder="1" applyAlignment="1" applyProtection="1">
      <alignment horizontal="center" vertical="center"/>
    </xf>
    <xf numFmtId="0" fontId="48" fillId="2" borderId="74" xfId="0" applyFont="1" applyFill="1" applyBorder="1" applyAlignment="1">
      <alignment horizontal="center" vertical="center"/>
    </xf>
    <xf numFmtId="0" fontId="47" fillId="8" borderId="9" xfId="0" applyFont="1" applyFill="1" applyBorder="1" applyAlignment="1" applyProtection="1">
      <alignment vertical="center" wrapText="1"/>
    </xf>
    <xf numFmtId="0" fontId="47" fillId="8" borderId="43" xfId="0" applyFont="1" applyFill="1" applyBorder="1" applyAlignment="1" applyProtection="1">
      <alignment vertical="center" wrapText="1"/>
    </xf>
    <xf numFmtId="0" fontId="49" fillId="8" borderId="8" xfId="0" applyFont="1" applyFill="1" applyBorder="1" applyAlignment="1" applyProtection="1">
      <alignment horizontal="center" vertical="center"/>
    </xf>
    <xf numFmtId="166" fontId="42" fillId="0" borderId="13" xfId="0" applyNumberFormat="1" applyFont="1" applyFill="1" applyBorder="1" applyAlignment="1" applyProtection="1">
      <alignment horizontal="center" vertical="center"/>
    </xf>
    <xf numFmtId="166" fontId="28" fillId="0" borderId="8" xfId="123" applyNumberFormat="1" applyFont="1" applyFill="1" applyBorder="1" applyAlignment="1" applyProtection="1">
      <alignment horizontal="center" vertical="center"/>
    </xf>
    <xf numFmtId="172" fontId="45" fillId="0" borderId="8" xfId="0" applyNumberFormat="1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41" fillId="2" borderId="0" xfId="0" applyFont="1" applyFill="1" applyBorder="1" applyAlignment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left"/>
    </xf>
    <xf numFmtId="0" fontId="42" fillId="2" borderId="6" xfId="0" applyFont="1" applyFill="1" applyBorder="1" applyAlignment="1" applyProtection="1">
      <alignment horizontal="center" vertical="center"/>
    </xf>
    <xf numFmtId="0" fontId="44" fillId="2" borderId="8" xfId="141" applyFont="1" applyFill="1" applyBorder="1" applyAlignment="1" applyProtection="1">
      <alignment horizontal="center" vertical="center" wrapText="1"/>
    </xf>
    <xf numFmtId="0" fontId="44" fillId="4" borderId="3" xfId="0" applyFont="1" applyFill="1" applyBorder="1" applyAlignment="1" applyProtection="1">
      <alignment horizontal="center" vertical="center" textRotation="90"/>
    </xf>
    <xf numFmtId="0" fontId="56" fillId="2" borderId="0" xfId="0" applyFont="1" applyFill="1" applyBorder="1" applyAlignment="1">
      <alignment horizontal="center" vertical="center" textRotation="90"/>
    </xf>
    <xf numFmtId="0" fontId="0" fillId="0" borderId="6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3" fillId="2" borderId="28" xfId="0" applyFont="1" applyFill="1" applyBorder="1" applyAlignment="1" applyProtection="1">
      <alignment horizontal="center" vertical="center" wrapText="1"/>
    </xf>
    <xf numFmtId="0" fontId="48" fillId="2" borderId="18" xfId="0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1" fontId="44" fillId="4" borderId="66" xfId="0" applyNumberFormat="1" applyFont="1" applyFill="1" applyBorder="1" applyAlignment="1" applyProtection="1">
      <alignment horizontal="center" vertical="center"/>
    </xf>
    <xf numFmtId="1" fontId="52" fillId="0" borderId="66" xfId="0" applyNumberFormat="1" applyFont="1" applyFill="1" applyBorder="1" applyAlignment="1" applyProtection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50" fillId="4" borderId="6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52" borderId="76" xfId="0" applyFont="1" applyFill="1" applyBorder="1" applyAlignment="1">
      <alignment horizontal="center" vertical="center"/>
    </xf>
    <xf numFmtId="0" fontId="42" fillId="53" borderId="78" xfId="0" applyFont="1" applyFill="1" applyBorder="1" applyAlignment="1">
      <alignment horizontal="center" vertical="center"/>
    </xf>
    <xf numFmtId="0" fontId="42" fillId="10" borderId="9" xfId="0" applyFont="1" applyFill="1" applyBorder="1" applyAlignment="1" applyProtection="1">
      <alignment horizontal="center" vertical="center"/>
    </xf>
    <xf numFmtId="0" fontId="42" fillId="10" borderId="8" xfId="0" applyFont="1" applyFill="1" applyBorder="1" applyAlignment="1" applyProtection="1">
      <alignment horizontal="center" vertical="center"/>
    </xf>
    <xf numFmtId="0" fontId="42" fillId="10" borderId="43" xfId="0" applyFont="1" applyFill="1" applyBorder="1" applyAlignment="1" applyProtection="1">
      <alignment horizontal="center" vertical="center"/>
    </xf>
    <xf numFmtId="1" fontId="44" fillId="0" borderId="0" xfId="0" applyNumberFormat="1" applyFont="1" applyFill="1" applyBorder="1" applyAlignment="1" applyProtection="1">
      <alignment horizontal="center" vertical="center"/>
    </xf>
    <xf numFmtId="0" fontId="42" fillId="54" borderId="7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53" borderId="79" xfId="0" applyFont="1" applyFill="1" applyBorder="1" applyAlignment="1">
      <alignment horizontal="center" vertical="center"/>
    </xf>
    <xf numFmtId="1" fontId="42" fillId="53" borderId="82" xfId="0" applyNumberFormat="1" applyFont="1" applyFill="1" applyBorder="1" applyAlignment="1" applyProtection="1">
      <alignment horizontal="center" vertical="center"/>
      <protection locked="0"/>
    </xf>
    <xf numFmtId="1" fontId="50" fillId="53" borderId="83" xfId="0" applyNumberFormat="1" applyFont="1" applyFill="1" applyBorder="1" applyAlignment="1">
      <alignment horizontal="center" vertical="center"/>
    </xf>
    <xf numFmtId="1" fontId="50" fillId="53" borderId="84" xfId="0" applyNumberFormat="1" applyFont="1" applyFill="1" applyBorder="1" applyAlignment="1">
      <alignment horizontal="center" vertical="center"/>
    </xf>
    <xf numFmtId="0" fontId="44" fillId="7" borderId="66" xfId="0" applyFont="1" applyFill="1" applyBorder="1" applyAlignment="1" applyProtection="1">
      <alignment horizontal="center" vertical="center"/>
    </xf>
    <xf numFmtId="1" fontId="50" fillId="0" borderId="0" xfId="0" applyNumberFormat="1" applyFont="1" applyFill="1" applyBorder="1" applyAlignment="1" applyProtection="1">
      <alignment horizontal="center" vertical="center"/>
    </xf>
    <xf numFmtId="0" fontId="42" fillId="54" borderId="78" xfId="0" applyFont="1" applyFill="1" applyBorder="1" applyAlignment="1">
      <alignment horizontal="left" vertical="center" wrapText="1"/>
    </xf>
    <xf numFmtId="0" fontId="42" fillId="54" borderId="77" xfId="0" applyFont="1" applyFill="1" applyBorder="1" applyAlignment="1">
      <alignment horizontal="left" vertical="center" wrapText="1"/>
    </xf>
    <xf numFmtId="0" fontId="42" fillId="54" borderId="85" xfId="0" applyFont="1" applyFill="1" applyBorder="1" applyAlignment="1">
      <alignment horizontal="left" vertical="center" wrapText="1"/>
    </xf>
    <xf numFmtId="9" fontId="44" fillId="52" borderId="84" xfId="0" applyNumberFormat="1" applyFont="1" applyFill="1" applyBorder="1" applyAlignment="1">
      <alignment horizontal="center" vertical="center"/>
    </xf>
    <xf numFmtId="166" fontId="44" fillId="54" borderId="86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 applyProtection="1">
      <alignment horizontal="center" vertical="center"/>
    </xf>
    <xf numFmtId="0" fontId="44" fillId="52" borderId="87" xfId="0" applyFont="1" applyFill="1" applyBorder="1" applyAlignment="1">
      <alignment vertical="center" wrapText="1"/>
    </xf>
    <xf numFmtId="0" fontId="44" fillId="52" borderId="88" xfId="0" applyFont="1" applyFill="1" applyBorder="1" applyAlignment="1">
      <alignment vertical="center" wrapText="1"/>
    </xf>
    <xf numFmtId="0" fontId="44" fillId="52" borderId="89" xfId="0" applyFont="1" applyFill="1" applyBorder="1" applyAlignment="1">
      <alignment vertical="center" wrapText="1"/>
    </xf>
    <xf numFmtId="171" fontId="42" fillId="52" borderId="90" xfId="0" applyNumberFormat="1" applyFont="1" applyFill="1" applyBorder="1" applyAlignment="1">
      <alignment horizontal="center" vertical="center"/>
    </xf>
    <xf numFmtId="171" fontId="42" fillId="52" borderId="8" xfId="0" applyNumberFormat="1" applyFont="1" applyFill="1" applyBorder="1" applyAlignment="1">
      <alignment horizontal="center" vertical="center"/>
    </xf>
    <xf numFmtId="171" fontId="42" fillId="0" borderId="0" xfId="0" applyNumberFormat="1" applyFont="1" applyFill="1" applyBorder="1" applyAlignment="1" applyProtection="1">
      <alignment horizontal="center" vertical="center"/>
    </xf>
    <xf numFmtId="0" fontId="58" fillId="0" borderId="21" xfId="0" applyFont="1" applyFill="1" applyBorder="1" applyAlignment="1" applyProtection="1">
      <alignment horizontal="right" vertical="center" wrapText="1"/>
    </xf>
    <xf numFmtId="171" fontId="54" fillId="0" borderId="21" xfId="0" applyNumberFormat="1" applyFont="1" applyFill="1" applyBorder="1" applyAlignment="1">
      <alignment horizontal="center" vertical="center"/>
    </xf>
    <xf numFmtId="171" fontId="54" fillId="0" borderId="37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 applyProtection="1">
      <alignment horizontal="center" vertical="center"/>
    </xf>
    <xf numFmtId="0" fontId="60" fillId="2" borderId="8" xfId="0" applyFont="1" applyFill="1" applyBorder="1" applyAlignment="1" applyProtection="1">
      <alignment horizontal="right" vertical="center"/>
    </xf>
    <xf numFmtId="166" fontId="43" fillId="2" borderId="8" xfId="123" applyNumberFormat="1" applyFont="1" applyFill="1" applyBorder="1" applyAlignment="1" applyProtection="1">
      <alignment horizontal="center" vertical="center"/>
    </xf>
    <xf numFmtId="166" fontId="43" fillId="2" borderId="8" xfId="123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 applyProtection="1">
      <alignment horizontal="right" vertical="center" wrapText="1"/>
    </xf>
    <xf numFmtId="0" fontId="61" fillId="0" borderId="67" xfId="0" applyFont="1" applyFill="1" applyBorder="1" applyAlignment="1" applyProtection="1">
      <alignment horizontal="right" vertical="center" wrapText="1"/>
    </xf>
    <xf numFmtId="0" fontId="61" fillId="0" borderId="91" xfId="0" applyFont="1" applyFill="1" applyBorder="1" applyAlignment="1" applyProtection="1">
      <alignment horizontal="right" vertical="center" wrapText="1"/>
    </xf>
    <xf numFmtId="0" fontId="28" fillId="2" borderId="30" xfId="123" applyNumberFormat="1" applyFont="1" applyFill="1" applyBorder="1" applyAlignment="1" applyProtection="1">
      <alignment horizontal="center" vertical="center"/>
    </xf>
    <xf numFmtId="0" fontId="63" fillId="2" borderId="30" xfId="123" applyNumberFormat="1" applyFont="1" applyFill="1" applyBorder="1" applyAlignment="1" applyProtection="1">
      <alignment horizontal="center" vertical="center" wrapText="1"/>
    </xf>
    <xf numFmtId="0" fontId="63" fillId="2" borderId="30" xfId="123" applyNumberFormat="1" applyFont="1" applyFill="1" applyBorder="1" applyAlignment="1" applyProtection="1">
      <alignment horizontal="center" vertical="center"/>
    </xf>
    <xf numFmtId="0" fontId="58" fillId="0" borderId="8" xfId="0" applyFont="1" applyFill="1" applyBorder="1" applyAlignment="1" applyProtection="1">
      <alignment horizontal="right" vertical="center" wrapText="1"/>
    </xf>
    <xf numFmtId="171" fontId="58" fillId="0" borderId="8" xfId="0" applyNumberFormat="1" applyFont="1" applyFill="1" applyBorder="1" applyAlignment="1" applyProtection="1">
      <alignment horizontal="center" vertical="center"/>
    </xf>
    <xf numFmtId="0" fontId="61" fillId="0" borderId="70" xfId="0" applyFont="1" applyFill="1" applyBorder="1" applyAlignment="1" applyProtection="1">
      <alignment horizontal="right" vertical="center" wrapText="1"/>
    </xf>
    <xf numFmtId="0" fontId="61" fillId="0" borderId="14" xfId="0" applyFont="1" applyFill="1" applyBorder="1" applyAlignment="1" applyProtection="1">
      <alignment horizontal="right" vertical="center" wrapText="1"/>
    </xf>
    <xf numFmtId="0" fontId="61" fillId="0" borderId="69" xfId="0" applyFont="1" applyFill="1" applyBorder="1" applyAlignment="1" applyProtection="1">
      <alignment horizontal="right" vertical="center" wrapText="1"/>
    </xf>
    <xf numFmtId="171" fontId="52" fillId="0" borderId="62" xfId="0" applyNumberFormat="1" applyFont="1" applyFill="1" applyBorder="1" applyAlignment="1" applyProtection="1">
      <alignment horizontal="center" vertical="center"/>
    </xf>
    <xf numFmtId="171" fontId="52" fillId="0" borderId="92" xfId="0" applyNumberFormat="1" applyFont="1" applyFill="1" applyBorder="1" applyAlignment="1" applyProtection="1">
      <alignment horizontal="center" vertical="center"/>
    </xf>
    <xf numFmtId="171" fontId="52" fillId="0" borderId="30" xfId="0" applyNumberFormat="1" applyFont="1" applyFill="1" applyBorder="1" applyAlignment="1" applyProtection="1">
      <alignment horizontal="center" vertical="center"/>
    </xf>
    <xf numFmtId="173" fontId="52" fillId="0" borderId="30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140" applyFont="1"/>
    <xf numFmtId="0" fontId="65" fillId="0" borderId="0" xfId="0" applyFont="1"/>
    <xf numFmtId="0" fontId="28" fillId="0" borderId="0" xfId="140"/>
    <xf numFmtId="0" fontId="55" fillId="0" borderId="0" xfId="0" applyFont="1"/>
    <xf numFmtId="0" fontId="0" fillId="0" borderId="93" xfId="140" applyFont="1" applyBorder="1" applyAlignment="1">
      <alignment horizontal="center"/>
    </xf>
    <xf numFmtId="0" fontId="64" fillId="0" borderId="0" xfId="0" applyFont="1"/>
    <xf numFmtId="0" fontId="42" fillId="2" borderId="94" xfId="0" applyFont="1" applyFill="1" applyBorder="1" applyAlignment="1" applyProtection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90"/>
    </xf>
    <xf numFmtId="0" fontId="42" fillId="4" borderId="32" xfId="0" applyFont="1" applyFill="1" applyBorder="1" applyAlignment="1" applyProtection="1">
      <alignment horizontal="center" vertical="center"/>
    </xf>
    <xf numFmtId="0" fontId="57" fillId="8" borderId="13" xfId="0" applyFont="1" applyFill="1" applyBorder="1" applyAlignment="1" applyProtection="1">
      <alignment vertical="center"/>
    </xf>
    <xf numFmtId="165" fontId="44" fillId="9" borderId="66" xfId="0" applyNumberFormat="1" applyFont="1" applyFill="1" applyBorder="1" applyAlignment="1" applyProtection="1">
      <alignment horizontal="center" vertical="center"/>
    </xf>
    <xf numFmtId="0" fontId="66" fillId="9" borderId="69" xfId="0" applyFont="1" applyFill="1" applyBorder="1" applyAlignment="1">
      <alignment vertical="center" wrapText="1"/>
    </xf>
    <xf numFmtId="0" fontId="42" fillId="2" borderId="66" xfId="0" applyFont="1" applyFill="1" applyBorder="1" applyAlignment="1" applyProtection="1">
      <alignment horizontal="left" vertical="center" wrapText="1"/>
    </xf>
    <xf numFmtId="9" fontId="52" fillId="0" borderId="66" xfId="0" applyNumberFormat="1" applyFont="1" applyFill="1" applyBorder="1" applyAlignment="1" applyProtection="1">
      <alignment horizontal="center" vertical="center"/>
    </xf>
    <xf numFmtId="166" fontId="52" fillId="2" borderId="15" xfId="0" applyNumberFormat="1" applyFont="1" applyFill="1" applyBorder="1" applyAlignment="1" applyProtection="1">
      <alignment horizontal="center" vertical="center"/>
    </xf>
    <xf numFmtId="166" fontId="52" fillId="2" borderId="14" xfId="0" applyNumberFormat="1" applyFont="1" applyFill="1" applyBorder="1" applyAlignment="1" applyProtection="1">
      <alignment horizontal="center" vertical="center"/>
    </xf>
    <xf numFmtId="166" fontId="52" fillId="2" borderId="8" xfId="0" applyNumberFormat="1" applyFont="1" applyFill="1" applyBorder="1" applyAlignment="1" applyProtection="1">
      <alignment horizontal="center" vertical="center"/>
    </xf>
    <xf numFmtId="171" fontId="44" fillId="0" borderId="0" xfId="0" applyNumberFormat="1" applyFont="1" applyFill="1" applyBorder="1" applyAlignment="1" applyProtection="1">
      <alignment horizontal="center" vertical="center"/>
    </xf>
    <xf numFmtId="0" fontId="67" fillId="0" borderId="0" xfId="116" applyFont="1" applyFill="1" applyAlignment="1">
      <alignment horizontal="center" vertical="center" wrapText="1"/>
    </xf>
    <xf numFmtId="0" fontId="33" fillId="0" borderId="0" xfId="116" applyFont="1" applyFill="1" applyAlignment="1"/>
    <xf numFmtId="0" fontId="67" fillId="0" borderId="0" xfId="116" applyFont="1" applyFill="1" applyAlignment="1">
      <alignment horizontal="center" vertical="center" wrapText="1"/>
    </xf>
    <xf numFmtId="0" fontId="69" fillId="0" borderId="96" xfId="116" applyFont="1" applyFill="1" applyBorder="1" applyAlignment="1">
      <alignment horizontal="center" vertical="center" wrapText="1"/>
    </xf>
    <xf numFmtId="0" fontId="71" fillId="55" borderId="96" xfId="142" applyFont="1" applyFill="1" applyBorder="1" applyAlignment="1">
      <alignment horizontal="center" vertical="center" textRotation="90" wrapText="1"/>
    </xf>
    <xf numFmtId="0" fontId="69" fillId="0" borderId="96" xfId="116" applyFont="1" applyFill="1" applyBorder="1" applyAlignment="1">
      <alignment horizontal="center" vertical="center"/>
    </xf>
    <xf numFmtId="0" fontId="73" fillId="0" borderId="96" xfId="116" applyFont="1" applyFill="1" applyBorder="1" applyAlignment="1">
      <alignment horizontal="center" vertical="center" wrapText="1"/>
    </xf>
    <xf numFmtId="0" fontId="75" fillId="55" borderId="96" xfId="116" applyFont="1" applyFill="1" applyBorder="1" applyAlignment="1">
      <alignment horizontal="center" vertical="center" wrapText="1"/>
    </xf>
    <xf numFmtId="0" fontId="76" fillId="0" borderId="96" xfId="116" applyFont="1" applyFill="1" applyBorder="1" applyAlignment="1">
      <alignment horizontal="center" vertical="center" wrapText="1"/>
    </xf>
    <xf numFmtId="0" fontId="77" fillId="55" borderId="96" xfId="116" applyFont="1" applyFill="1" applyBorder="1" applyAlignment="1">
      <alignment horizontal="center" vertical="center" wrapText="1"/>
    </xf>
    <xf numFmtId="0" fontId="75" fillId="55" borderId="96" xfId="116" applyFont="1" applyFill="1" applyBorder="1" applyAlignment="1">
      <alignment horizontal="center" vertical="center"/>
    </xf>
    <xf numFmtId="0" fontId="75" fillId="0" borderId="96" xfId="116" applyFont="1" applyFill="1" applyBorder="1" applyAlignment="1">
      <alignment horizontal="center" vertical="center" wrapText="1"/>
    </xf>
    <xf numFmtId="0" fontId="75" fillId="55" borderId="96" xfId="116" applyFont="1" applyFill="1" applyBorder="1" applyAlignment="1">
      <alignment horizontal="center" vertical="center"/>
    </xf>
    <xf numFmtId="0" fontId="76" fillId="0" borderId="96" xfId="116" applyFont="1" applyFill="1" applyBorder="1" applyAlignment="1">
      <alignment horizontal="center" vertical="center" wrapText="1"/>
    </xf>
    <xf numFmtId="0" fontId="78" fillId="0" borderId="97" xfId="116" applyFont="1" applyFill="1" applyBorder="1" applyAlignment="1">
      <alignment vertical="center"/>
    </xf>
    <xf numFmtId="1" fontId="79" fillId="55" borderId="98" xfId="0" applyNumberFormat="1" applyFont="1" applyFill="1" applyBorder="1" applyAlignment="1">
      <alignment horizontal="center" vertical="center"/>
    </xf>
    <xf numFmtId="0" fontId="79" fillId="55" borderId="97" xfId="116" applyFont="1" applyFill="1" applyBorder="1" applyAlignment="1">
      <alignment horizontal="center" vertical="center"/>
    </xf>
    <xf numFmtId="165" fontId="80" fillId="53" borderId="97" xfId="116" applyNumberFormat="1" applyFont="1" applyFill="1" applyBorder="1" applyAlignment="1">
      <alignment horizontal="center" vertical="center"/>
    </xf>
    <xf numFmtId="1" fontId="79" fillId="55" borderId="97" xfId="116" applyNumberFormat="1" applyFont="1" applyFill="1" applyBorder="1" applyAlignment="1">
      <alignment horizontal="center" vertical="center"/>
    </xf>
    <xf numFmtId="0" fontId="78" fillId="0" borderId="96" xfId="116" applyFont="1" applyFill="1" applyBorder="1" applyAlignment="1">
      <alignment vertical="center"/>
    </xf>
    <xf numFmtId="0" fontId="79" fillId="0" borderId="0" xfId="116" applyFont="1" applyFill="1" applyAlignment="1">
      <alignment horizontal="center"/>
    </xf>
    <xf numFmtId="0" fontId="81" fillId="53" borderId="96" xfId="116" applyFont="1" applyFill="1" applyBorder="1" applyAlignment="1">
      <alignment vertical="center"/>
    </xf>
    <xf numFmtId="0" fontId="80" fillId="53" borderId="96" xfId="116" applyFont="1" applyFill="1" applyBorder="1" applyAlignment="1">
      <alignment horizontal="center" vertical="center"/>
    </xf>
    <xf numFmtId="0" fontId="78" fillId="0" borderId="99" xfId="116" applyFont="1" applyFill="1" applyBorder="1" applyAlignment="1">
      <alignment vertical="center"/>
    </xf>
    <xf numFmtId="0" fontId="77" fillId="53" borderId="96" xfId="116" applyFont="1" applyFill="1" applyBorder="1" applyAlignment="1">
      <alignment horizontal="center" vertical="center" wrapText="1"/>
    </xf>
    <xf numFmtId="0" fontId="79" fillId="56" borderId="97" xfId="116" applyFont="1" applyFill="1" applyBorder="1" applyAlignment="1">
      <alignment horizontal="center" vertical="center"/>
    </xf>
    <xf numFmtId="0" fontId="80" fillId="56" borderId="97" xfId="116" applyFont="1" applyFill="1" applyBorder="1" applyAlignment="1">
      <alignment horizontal="center" vertical="center"/>
    </xf>
    <xf numFmtId="0" fontId="80" fillId="56" borderId="100" xfId="116" applyFont="1" applyFill="1" applyBorder="1" applyAlignment="1">
      <alignment horizontal="center" vertical="center"/>
    </xf>
    <xf numFmtId="0" fontId="71" fillId="0" borderId="96" xfId="0" applyFont="1" applyFill="1" applyBorder="1" applyAlignment="1" applyProtection="1">
      <alignment horizontal="center" vertical="center" wrapText="1"/>
    </xf>
    <xf numFmtId="9" fontId="82" fillId="0" borderId="96" xfId="0" applyNumberFormat="1" applyFont="1" applyFill="1" applyBorder="1" applyAlignment="1" applyProtection="1">
      <alignment horizontal="center" vertical="center"/>
    </xf>
    <xf numFmtId="0" fontId="83" fillId="0" borderId="96" xfId="116" applyFont="1" applyFill="1" applyBorder="1" applyAlignment="1"/>
    <xf numFmtId="166" fontId="79" fillId="0" borderId="96" xfId="0" applyNumberFormat="1" applyFont="1" applyFill="1" applyBorder="1" applyAlignment="1">
      <alignment horizontal="center" vertical="center"/>
    </xf>
    <xf numFmtId="166" fontId="79" fillId="0" borderId="98" xfId="0" applyNumberFormat="1" applyFont="1" applyFill="1" applyBorder="1"/>
    <xf numFmtId="166" fontId="79" fillId="0" borderId="101" xfId="0" applyNumberFormat="1" applyFont="1" applyFill="1" applyBorder="1" applyAlignment="1">
      <alignment horizontal="center" vertical="center"/>
    </xf>
    <xf numFmtId="166" fontId="84" fillId="0" borderId="102" xfId="0" applyNumberFormat="1" applyFont="1" applyFill="1" applyBorder="1" applyAlignment="1">
      <alignment wrapText="1"/>
    </xf>
    <xf numFmtId="166" fontId="79" fillId="0" borderId="103" xfId="0" applyNumberFormat="1" applyFont="1" applyFill="1" applyBorder="1" applyAlignment="1">
      <alignment horizontal="center" vertical="center"/>
    </xf>
    <xf numFmtId="166" fontId="79" fillId="0" borderId="96" xfId="0" applyNumberFormat="1" applyFont="1" applyFill="1" applyBorder="1"/>
    <xf numFmtId="166" fontId="85" fillId="0" borderId="104" xfId="0" applyNumberFormat="1" applyFont="1" applyFill="1" applyBorder="1" applyAlignment="1">
      <alignment horizontal="center" vertical="center"/>
    </xf>
    <xf numFmtId="165" fontId="85" fillId="0" borderId="105" xfId="0" applyNumberFormat="1" applyFont="1" applyFill="1" applyBorder="1" applyAlignment="1">
      <alignment horizontal="right" vertical="top" wrapText="1"/>
    </xf>
    <xf numFmtId="166" fontId="79" fillId="0" borderId="98" xfId="0" applyNumberFormat="1" applyFont="1" applyFill="1" applyBorder="1" applyAlignment="1">
      <alignment horizontal="center" vertical="center"/>
    </xf>
    <xf numFmtId="166" fontId="83" fillId="0" borderId="8" xfId="116" applyNumberFormat="1" applyFont="1" applyFill="1" applyBorder="1" applyAlignment="1"/>
    <xf numFmtId="0" fontId="33" fillId="0" borderId="8" xfId="116" applyFont="1" applyFill="1" applyBorder="1" applyAlignment="1">
      <alignment horizontal="right" vertical="center" wrapText="1"/>
    </xf>
    <xf numFmtId="0" fontId="33" fillId="0" borderId="8" xfId="0" applyFont="1" applyBorder="1" applyAlignment="1">
      <alignment vertical="center" wrapText="1"/>
    </xf>
    <xf numFmtId="0" fontId="83" fillId="0" borderId="86" xfId="116" applyFont="1" applyFill="1" applyBorder="1" applyAlignment="1">
      <alignment horizontal="center" vertical="center"/>
    </xf>
    <xf numFmtId="165" fontId="83" fillId="0" borderId="97" xfId="116" applyNumberFormat="1" applyFont="1" applyFill="1" applyBorder="1" applyAlignment="1">
      <alignment horizontal="center" vertical="center"/>
    </xf>
    <xf numFmtId="0" fontId="83" fillId="0" borderId="97" xfId="116" applyFont="1" applyFill="1" applyBorder="1" applyAlignment="1">
      <alignment horizontal="center" vertical="center"/>
    </xf>
    <xf numFmtId="0" fontId="83" fillId="0" borderId="8" xfId="0" applyFont="1" applyFill="1" applyBorder="1" applyAlignment="1">
      <alignment horizontal="center" vertical="center"/>
    </xf>
    <xf numFmtId="0" fontId="83" fillId="0" borderId="81" xfId="116" applyFont="1" applyFill="1" applyBorder="1" applyAlignment="1">
      <alignment horizontal="center" vertical="center"/>
    </xf>
    <xf numFmtId="165" fontId="83" fillId="0" borderId="8" xfId="116" applyNumberFormat="1" applyFont="1" applyFill="1" applyBorder="1" applyAlignment="1">
      <alignment horizontal="center" vertical="center"/>
    </xf>
    <xf numFmtId="0" fontId="75" fillId="0" borderId="99" xfId="116" applyFont="1" applyFill="1" applyBorder="1" applyAlignment="1">
      <alignment horizontal="center" vertical="center" wrapText="1"/>
    </xf>
    <xf numFmtId="1" fontId="85" fillId="0" borderId="96" xfId="116" applyNumberFormat="1" applyFont="1" applyFill="1" applyBorder="1" applyAlignment="1">
      <alignment horizontal="center" vertical="center"/>
    </xf>
    <xf numFmtId="166" fontId="85" fillId="0" borderId="96" xfId="2" applyNumberFormat="1" applyFont="1" applyFill="1" applyBorder="1" applyAlignment="1">
      <alignment horizontal="center" vertical="center"/>
    </xf>
    <xf numFmtId="166" fontId="86" fillId="0" borderId="96" xfId="2" applyNumberFormat="1" applyFont="1" applyFill="1" applyBorder="1" applyAlignment="1">
      <alignment horizontal="center" vertical="center" wrapText="1"/>
    </xf>
    <xf numFmtId="0" fontId="87" fillId="0" borderId="106" xfId="116" applyFont="1" applyFill="1" applyBorder="1" applyAlignment="1">
      <alignment horizontal="right" vertical="center" wrapText="1"/>
    </xf>
    <xf numFmtId="0" fontId="0" fillId="0" borderId="107" xfId="0" applyFont="1" applyFill="1" applyBorder="1" applyAlignment="1">
      <alignment horizontal="right" vertical="center" wrapText="1"/>
    </xf>
    <xf numFmtId="0" fontId="79" fillId="0" borderId="97" xfId="116" applyFont="1" applyFill="1" applyBorder="1" applyAlignment="1">
      <alignment horizontal="center" vertical="center"/>
    </xf>
    <xf numFmtId="165" fontId="79" fillId="0" borderId="97" xfId="116" applyNumberFormat="1" applyFont="1" applyFill="1" applyBorder="1" applyAlignment="1">
      <alignment horizontal="center" vertical="center"/>
    </xf>
    <xf numFmtId="0" fontId="88" fillId="0" borderId="97" xfId="116" applyFont="1" applyFill="1" applyBorder="1" applyAlignment="1">
      <alignment horizontal="center" vertical="center"/>
    </xf>
    <xf numFmtId="0" fontId="89" fillId="0" borderId="8" xfId="0" applyFont="1" applyFill="1" applyBorder="1" applyAlignment="1">
      <alignment horizontal="center" vertical="center"/>
    </xf>
    <xf numFmtId="165" fontId="83" fillId="0" borderId="100" xfId="116" applyNumberFormat="1" applyFont="1" applyFill="1" applyBorder="1" applyAlignment="1">
      <alignment horizontal="center" vertical="center"/>
    </xf>
    <xf numFmtId="0" fontId="90" fillId="0" borderId="0" xfId="116" applyFont="1" applyFill="1" applyAlignment="1"/>
    <xf numFmtId="0" fontId="33" fillId="0" borderId="80" xfId="116" applyFont="1" applyFill="1" applyBorder="1" applyAlignment="1">
      <alignment horizontal="center"/>
    </xf>
    <xf numFmtId="0" fontId="0" fillId="0" borderId="110" xfId="0" applyFont="1" applyBorder="1" applyAlignment="1">
      <alignment horizontal="right" vertical="center"/>
    </xf>
    <xf numFmtId="0" fontId="99" fillId="0" borderId="8" xfId="0" applyFont="1" applyFill="1" applyBorder="1" applyAlignment="1" applyProtection="1">
      <alignment horizontal="center" vertical="center" wrapText="1"/>
    </xf>
    <xf numFmtId="0" fontId="97" fillId="0" borderId="8" xfId="116" applyFont="1" applyFill="1" applyBorder="1" applyAlignment="1">
      <alignment horizontal="center" vertical="center" wrapText="1"/>
    </xf>
    <xf numFmtId="0" fontId="32" fillId="0" borderId="109" xfId="116" applyFont="1" applyFill="1" applyBorder="1" applyAlignment="1">
      <alignment horizontal="right" vertical="center" wrapText="1"/>
    </xf>
    <xf numFmtId="0" fontId="3" fillId="8" borderId="35" xfId="0" applyFont="1" applyFill="1" applyBorder="1" applyAlignment="1" applyProtection="1">
      <alignment horizontal="left" vertical="center"/>
    </xf>
    <xf numFmtId="0" fontId="3" fillId="8" borderId="36" xfId="0" applyFont="1" applyFill="1" applyBorder="1" applyAlignment="1" applyProtection="1">
      <alignment horizontal="left" vertical="center"/>
    </xf>
    <xf numFmtId="0" fontId="54" fillId="0" borderId="28" xfId="0" applyFont="1" applyFill="1" applyBorder="1" applyAlignment="1" applyProtection="1">
      <alignment horizontal="left" vertical="center" wrapText="1"/>
    </xf>
    <xf numFmtId="0" fontId="54" fillId="0" borderId="67" xfId="0" applyFont="1" applyFill="1" applyBorder="1" applyAlignment="1" applyProtection="1">
      <alignment horizontal="left" vertical="center" wrapText="1"/>
    </xf>
    <xf numFmtId="0" fontId="54" fillId="0" borderId="68" xfId="0" applyFont="1" applyFill="1" applyBorder="1" applyAlignment="1" applyProtection="1">
      <alignment horizontal="left" vertical="center" wrapText="1"/>
    </xf>
    <xf numFmtId="9" fontId="54" fillId="0" borderId="69" xfId="0" applyNumberFormat="1" applyFont="1" applyFill="1" applyBorder="1" applyAlignment="1" applyProtection="1">
      <alignment horizontal="center" vertical="center"/>
    </xf>
    <xf numFmtId="166" fontId="54" fillId="0" borderId="15" xfId="0" applyNumberFormat="1" applyFont="1" applyFill="1" applyBorder="1" applyAlignment="1" applyProtection="1">
      <alignment horizontal="center" vertical="center"/>
    </xf>
    <xf numFmtId="166" fontId="54" fillId="0" borderId="16" xfId="0" applyNumberFormat="1" applyFont="1" applyFill="1" applyBorder="1" applyAlignment="1" applyProtection="1">
      <alignment horizontal="center" vertical="center"/>
    </xf>
    <xf numFmtId="166" fontId="61" fillId="2" borderId="15" xfId="0" applyNumberFormat="1" applyFont="1" applyFill="1" applyBorder="1" applyAlignment="1" applyProtection="1">
      <alignment horizontal="center" vertical="center"/>
    </xf>
    <xf numFmtId="166" fontId="54" fillId="0" borderId="7" xfId="0" applyNumberFormat="1" applyFont="1" applyFill="1" applyBorder="1" applyAlignment="1" applyProtection="1">
      <alignment horizontal="center" vertical="center"/>
    </xf>
    <xf numFmtId="166" fontId="54" fillId="0" borderId="8" xfId="0" applyNumberFormat="1" applyFont="1" applyFill="1" applyBorder="1" applyAlignment="1" applyProtection="1">
      <alignment horizontal="center" vertical="center"/>
    </xf>
    <xf numFmtId="166" fontId="54" fillId="2" borderId="8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3" fillId="0" borderId="74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12" borderId="1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right" vertical="center"/>
    </xf>
    <xf numFmtId="0" fontId="9" fillId="0" borderId="43" xfId="0" applyFont="1" applyFill="1" applyBorder="1" applyAlignment="1" applyProtection="1">
      <alignment horizontal="right" vertical="center"/>
    </xf>
    <xf numFmtId="0" fontId="9" fillId="0" borderId="117" xfId="0" applyFont="1" applyFill="1" applyBorder="1" applyAlignment="1" applyProtection="1">
      <alignment horizontal="right" vertical="center"/>
    </xf>
    <xf numFmtId="0" fontId="9" fillId="0" borderId="118" xfId="0" applyFont="1" applyFill="1" applyBorder="1" applyAlignment="1" applyProtection="1">
      <alignment horizontal="right" vertical="center"/>
    </xf>
    <xf numFmtId="0" fontId="9" fillId="0" borderId="119" xfId="0" applyFont="1" applyFill="1" applyBorder="1" applyAlignment="1" applyProtection="1">
      <alignment horizontal="right" vertical="center"/>
    </xf>
    <xf numFmtId="165" fontId="4" fillId="5" borderId="18" xfId="0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4" fillId="0" borderId="8" xfId="0" applyFont="1" applyFill="1" applyBorder="1"/>
    <xf numFmtId="0" fontId="101" fillId="0" borderId="112" xfId="0" applyFont="1" applyBorder="1" applyAlignment="1">
      <alignment horizontal="center" vertical="center" wrapText="1"/>
    </xf>
    <xf numFmtId="0" fontId="101" fillId="0" borderId="41" xfId="0" applyFont="1" applyBorder="1" applyAlignment="1">
      <alignment horizontal="center" vertical="center" wrapText="1"/>
    </xf>
    <xf numFmtId="0" fontId="101" fillId="0" borderId="43" xfId="0" applyFont="1" applyBorder="1" applyAlignment="1">
      <alignment horizontal="center" vertical="center" wrapText="1"/>
    </xf>
    <xf numFmtId="0" fontId="101" fillId="0" borderId="112" xfId="0" applyFont="1" applyBorder="1" applyAlignment="1">
      <alignment horizontal="right" vertical="center" wrapText="1"/>
    </xf>
    <xf numFmtId="0" fontId="101" fillId="0" borderId="41" xfId="0" applyFont="1" applyBorder="1" applyAlignment="1">
      <alignment horizontal="right" vertical="center" wrapText="1"/>
    </xf>
    <xf numFmtId="0" fontId="101" fillId="0" borderId="43" xfId="0" applyFont="1" applyBorder="1" applyAlignment="1">
      <alignment horizontal="right" vertical="center" wrapText="1"/>
    </xf>
    <xf numFmtId="0" fontId="101" fillId="0" borderId="113" xfId="0" applyFont="1" applyBorder="1" applyAlignment="1">
      <alignment horizontal="right" vertical="center" wrapText="1"/>
    </xf>
    <xf numFmtId="0" fontId="101" fillId="0" borderId="114" xfId="0" applyFont="1" applyBorder="1" applyAlignment="1">
      <alignment horizontal="right" vertical="center" wrapText="1"/>
    </xf>
    <xf numFmtId="0" fontId="101" fillId="0" borderId="115" xfId="0" applyFont="1" applyBorder="1" applyAlignment="1">
      <alignment horizontal="right" vertical="center" wrapText="1"/>
    </xf>
    <xf numFmtId="0" fontId="7" fillId="12" borderId="112" xfId="0" applyFont="1" applyFill="1" applyBorder="1" applyAlignment="1">
      <alignment vertical="center" wrapText="1"/>
    </xf>
    <xf numFmtId="0" fontId="7" fillId="12" borderId="41" xfId="0" applyFont="1" applyFill="1" applyBorder="1" applyAlignment="1">
      <alignment vertical="center" wrapText="1"/>
    </xf>
    <xf numFmtId="0" fontId="7" fillId="12" borderId="43" xfId="0" applyFont="1" applyFill="1" applyBorder="1" applyAlignment="1">
      <alignment vertical="center" wrapText="1"/>
    </xf>
    <xf numFmtId="166" fontId="4" fillId="12" borderId="45" xfId="2" applyNumberFormat="1" applyFont="1" applyFill="1" applyBorder="1" applyAlignment="1">
      <alignment horizontal="center" vertical="center" wrapText="1"/>
    </xf>
    <xf numFmtId="0" fontId="61" fillId="2" borderId="8" xfId="141" applyFont="1" applyFill="1" applyBorder="1" applyAlignment="1" applyProtection="1">
      <alignment horizontal="center" vertical="center" wrapText="1"/>
    </xf>
    <xf numFmtId="1" fontId="64" fillId="2" borderId="13" xfId="0" applyNumberFormat="1" applyFont="1" applyFill="1" applyBorder="1" applyAlignment="1">
      <alignment horizontal="center" vertical="center"/>
    </xf>
    <xf numFmtId="0" fontId="54" fillId="53" borderId="78" xfId="0" applyFont="1" applyFill="1" applyBorder="1" applyAlignment="1">
      <alignment horizontal="center" vertical="center"/>
    </xf>
    <xf numFmtId="165" fontId="64" fillId="54" borderId="81" xfId="0" applyNumberFormat="1" applyFont="1" applyFill="1" applyBorder="1" applyAlignment="1">
      <alignment horizontal="center" vertical="center"/>
    </xf>
    <xf numFmtId="1" fontId="54" fillId="53" borderId="82" xfId="0" applyNumberFormat="1" applyFont="1" applyFill="1" applyBorder="1" applyAlignment="1" applyProtection="1">
      <alignment horizontal="center" vertical="center"/>
      <protection locked="0"/>
    </xf>
    <xf numFmtId="0" fontId="102" fillId="2" borderId="13" xfId="0" applyFont="1" applyFill="1" applyBorder="1" applyAlignment="1" applyProtection="1">
      <alignment horizontal="left" vertical="center"/>
    </xf>
    <xf numFmtId="0" fontId="102" fillId="0" borderId="13" xfId="0" applyFont="1" applyBorder="1" applyAlignment="1" applyProtection="1">
      <alignment horizontal="left" vertical="center"/>
    </xf>
    <xf numFmtId="0" fontId="102" fillId="53" borderId="77" xfId="0" applyFont="1" applyFill="1" applyBorder="1" applyAlignment="1">
      <alignment vertical="center"/>
    </xf>
    <xf numFmtId="0" fontId="102" fillId="54" borderId="80" xfId="0" applyFont="1" applyFill="1" applyBorder="1" applyAlignment="1">
      <alignment horizontal="left" vertical="center"/>
    </xf>
    <xf numFmtId="0" fontId="103" fillId="53" borderId="80" xfId="0" applyFont="1" applyFill="1" applyBorder="1" applyAlignment="1">
      <alignment vertical="center"/>
    </xf>
    <xf numFmtId="0" fontId="54" fillId="2" borderId="32" xfId="0" applyFont="1" applyFill="1" applyBorder="1" applyAlignment="1" applyProtection="1">
      <alignment horizontal="center" vertical="center"/>
    </xf>
    <xf numFmtId="0" fontId="54" fillId="2" borderId="13" xfId="0" applyFont="1" applyFill="1" applyBorder="1" applyAlignment="1" applyProtection="1">
      <alignment horizontal="left" vertical="center"/>
    </xf>
    <xf numFmtId="165" fontId="61" fillId="0" borderId="66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4" fillId="0" borderId="13" xfId="0" applyFont="1" applyBorder="1" applyAlignment="1" applyProtection="1">
      <alignment horizontal="left" vertical="center"/>
    </xf>
    <xf numFmtId="0" fontId="61" fillId="2" borderId="13" xfId="0" applyFont="1" applyFill="1" applyBorder="1" applyAlignment="1" applyProtection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vertical="center"/>
    </xf>
    <xf numFmtId="166" fontId="3" fillId="0" borderId="8" xfId="2" applyNumberFormat="1" applyFont="1" applyFill="1" applyBorder="1" applyAlignment="1">
      <alignment horizontal="center" vertical="center"/>
    </xf>
    <xf numFmtId="0" fontId="104" fillId="2" borderId="63" xfId="0" applyFont="1" applyFill="1" applyBorder="1" applyAlignment="1" applyProtection="1">
      <alignment horizontal="center" vertical="center" wrapText="1"/>
    </xf>
    <xf numFmtId="0" fontId="104" fillId="2" borderId="64" xfId="0" applyFont="1" applyFill="1" applyBorder="1" applyAlignment="1" applyProtection="1">
      <alignment horizontal="center" vertical="center" wrapText="1"/>
    </xf>
    <xf numFmtId="0" fontId="104" fillId="51" borderId="64" xfId="0" applyFont="1" applyFill="1" applyBorder="1" applyAlignment="1" applyProtection="1">
      <alignment horizontal="center" vertical="center" wrapText="1"/>
    </xf>
    <xf numFmtId="0" fontId="104" fillId="51" borderId="65" xfId="0" applyFont="1" applyFill="1" applyBorder="1" applyAlignment="1" applyProtection="1">
      <alignment horizontal="center" vertical="center" wrapText="1"/>
    </xf>
    <xf numFmtId="0" fontId="106" fillId="2" borderId="13" xfId="0" applyFont="1" applyFill="1" applyBorder="1" applyAlignment="1" applyProtection="1">
      <alignment horizontal="center" vertical="center" textRotation="90" wrapText="1"/>
    </xf>
    <xf numFmtId="0" fontId="107" fillId="2" borderId="16" xfId="0" applyFont="1" applyFill="1" applyBorder="1" applyAlignment="1" applyProtection="1">
      <alignment horizontal="center" vertical="center" textRotation="90" wrapText="1"/>
    </xf>
    <xf numFmtId="0" fontId="109" fillId="2" borderId="58" xfId="0" applyFont="1" applyFill="1" applyBorder="1" applyAlignment="1" applyProtection="1">
      <alignment horizontal="center" vertical="center" textRotation="90" wrapText="1"/>
    </xf>
    <xf numFmtId="0" fontId="109" fillId="2" borderId="59" xfId="0" applyFont="1" applyFill="1" applyBorder="1" applyAlignment="1" applyProtection="1">
      <alignment horizontal="center" vertical="center" textRotation="90" wrapText="1"/>
    </xf>
    <xf numFmtId="0" fontId="109" fillId="51" borderId="59" xfId="0" applyFont="1" applyFill="1" applyBorder="1" applyAlignment="1" applyProtection="1">
      <alignment horizontal="center" vertical="center" textRotation="90" wrapText="1"/>
    </xf>
    <xf numFmtId="0" fontId="109" fillId="51" borderId="4" xfId="0" applyFont="1" applyFill="1" applyBorder="1" applyAlignment="1" applyProtection="1">
      <alignment horizontal="center" vertical="center" textRotation="90" wrapText="1"/>
    </xf>
    <xf numFmtId="0" fontId="110" fillId="2" borderId="59" xfId="0" applyFont="1" applyFill="1" applyBorder="1" applyAlignment="1" applyProtection="1">
      <alignment horizontal="center" vertical="center" textRotation="90" wrapText="1"/>
    </xf>
    <xf numFmtId="0" fontId="64" fillId="2" borderId="58" xfId="0" applyFont="1" applyFill="1" applyBorder="1" applyAlignment="1" applyProtection="1">
      <alignment horizontal="center" vertical="center" textRotation="90" wrapText="1"/>
    </xf>
    <xf numFmtId="0" fontId="64" fillId="2" borderId="59" xfId="0" applyFont="1" applyFill="1" applyBorder="1" applyAlignment="1" applyProtection="1">
      <alignment horizontal="center" vertical="center" textRotation="90" wrapText="1"/>
    </xf>
    <xf numFmtId="0" fontId="64" fillId="51" borderId="59" xfId="0" applyFont="1" applyFill="1" applyBorder="1" applyAlignment="1" applyProtection="1">
      <alignment horizontal="center" vertical="center" textRotation="90" wrapText="1"/>
    </xf>
    <xf numFmtId="0" fontId="64" fillId="51" borderId="4" xfId="0" applyFont="1" applyFill="1" applyBorder="1" applyAlignment="1" applyProtection="1">
      <alignment horizontal="center" vertical="center" textRotation="90" wrapText="1"/>
    </xf>
    <xf numFmtId="0" fontId="28" fillId="2" borderId="18" xfId="0" applyFont="1" applyFill="1" applyBorder="1" applyAlignment="1" applyProtection="1">
      <alignment horizontal="center" vertical="center" textRotation="90" wrapText="1"/>
    </xf>
    <xf numFmtId="0" fontId="111" fillId="2" borderId="16" xfId="0" applyFont="1" applyFill="1" applyBorder="1" applyAlignment="1" applyProtection="1">
      <alignment horizontal="center" vertical="center" textRotation="90" wrapText="1"/>
    </xf>
    <xf numFmtId="0" fontId="64" fillId="2" borderId="63" xfId="0" applyFont="1" applyFill="1" applyBorder="1" applyAlignment="1" applyProtection="1">
      <alignment horizontal="center" vertical="center" wrapText="1"/>
    </xf>
    <xf numFmtId="0" fontId="64" fillId="2" borderId="64" xfId="0" applyFont="1" applyFill="1" applyBorder="1" applyAlignment="1" applyProtection="1">
      <alignment horizontal="center" vertical="center" wrapText="1"/>
    </xf>
    <xf numFmtId="0" fontId="64" fillId="51" borderId="64" xfId="0" applyFont="1" applyFill="1" applyBorder="1" applyAlignment="1" applyProtection="1">
      <alignment horizontal="center" vertical="center" wrapText="1"/>
    </xf>
    <xf numFmtId="0" fontId="64" fillId="51" borderId="65" xfId="0" applyFont="1" applyFill="1" applyBorder="1" applyAlignment="1" applyProtection="1">
      <alignment horizontal="center" vertical="center" wrapText="1"/>
    </xf>
    <xf numFmtId="0" fontId="28" fillId="2" borderId="8" xfId="0" applyFont="1" applyFill="1" applyBorder="1" applyAlignment="1" applyProtection="1">
      <alignment horizontal="center" vertical="center" wrapText="1"/>
    </xf>
    <xf numFmtId="0" fontId="112" fillId="2" borderId="18" xfId="0" applyFont="1" applyFill="1" applyBorder="1" applyAlignment="1" applyProtection="1">
      <alignment horizontal="center" vertical="center" wrapText="1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3" xfId="0" applyFont="1" applyFill="1" applyBorder="1" applyAlignment="1" applyProtection="1">
      <alignment horizontal="center" vertical="center"/>
    </xf>
    <xf numFmtId="0" fontId="44" fillId="0" borderId="14" xfId="0" applyFont="1" applyFill="1" applyBorder="1" applyAlignment="1" applyProtection="1">
      <alignment horizontal="center" vertical="center"/>
    </xf>
    <xf numFmtId="0" fontId="44" fillId="0" borderId="72" xfId="0" applyFont="1" applyFill="1" applyBorder="1" applyAlignment="1" applyProtection="1">
      <alignment horizontal="center" vertical="center"/>
    </xf>
    <xf numFmtId="166" fontId="105" fillId="0" borderId="8" xfId="123" applyNumberFormat="1" applyFont="1" applyFill="1" applyBorder="1" applyAlignment="1" applyProtection="1">
      <alignment horizontal="center" vertical="center" wrapText="1"/>
    </xf>
    <xf numFmtId="166" fontId="63" fillId="0" borderId="8" xfId="123" applyNumberFormat="1" applyFont="1" applyFill="1" applyBorder="1" applyAlignment="1" applyProtection="1">
      <alignment horizontal="center" vertical="center"/>
    </xf>
    <xf numFmtId="0" fontId="61" fillId="0" borderId="13" xfId="0" applyFont="1" applyFill="1" applyBorder="1" applyAlignment="1" applyProtection="1">
      <alignment horizontal="left" vertical="center"/>
    </xf>
    <xf numFmtId="0" fontId="61" fillId="0" borderId="14" xfId="0" applyFont="1" applyFill="1" applyBorder="1" applyAlignment="1" applyProtection="1">
      <alignment horizontal="left" vertical="center"/>
    </xf>
    <xf numFmtId="0" fontId="61" fillId="0" borderId="72" xfId="0" applyFont="1" applyFill="1" applyBorder="1" applyAlignment="1" applyProtection="1">
      <alignment horizontal="left" vertical="center"/>
    </xf>
    <xf numFmtId="166" fontId="6" fillId="0" borderId="8" xfId="123" applyNumberFormat="1" applyFont="1" applyFill="1" applyBorder="1" applyAlignment="1" applyProtection="1">
      <alignment horizontal="center" vertical="center"/>
    </xf>
    <xf numFmtId="166" fontId="6" fillId="0" borderId="0" xfId="123" applyNumberFormat="1" applyFont="1" applyFill="1" applyBorder="1" applyAlignment="1" applyProtection="1">
      <alignment horizontal="center" vertical="center"/>
    </xf>
    <xf numFmtId="0" fontId="96" fillId="0" borderId="96" xfId="116" applyFont="1" applyFill="1" applyBorder="1" applyAlignment="1">
      <alignment horizontal="center" vertical="center" wrapText="1"/>
    </xf>
    <xf numFmtId="0" fontId="108" fillId="0" borderId="0" xfId="0" applyFont="1"/>
    <xf numFmtId="0" fontId="1" fillId="0" borderId="109" xfId="116" applyFont="1" applyFill="1" applyBorder="1" applyAlignment="1">
      <alignment horizontal="right" vertical="center" wrapText="1"/>
    </xf>
    <xf numFmtId="165" fontId="79" fillId="53" borderId="97" xfId="116" applyNumberFormat="1" applyFont="1" applyFill="1" applyBorder="1" applyAlignment="1">
      <alignment horizontal="center" vertical="center"/>
    </xf>
    <xf numFmtId="0" fontId="113" fillId="55" borderId="97" xfId="116" applyFont="1" applyFill="1" applyBorder="1" applyAlignment="1">
      <alignment horizontal="center" vertical="center"/>
    </xf>
    <xf numFmtId="0" fontId="80" fillId="53" borderId="108" xfId="116" applyFont="1" applyFill="1" applyBorder="1" applyAlignment="1">
      <alignment horizontal="center" vertical="center"/>
    </xf>
    <xf numFmtId="0" fontId="79" fillId="0" borderId="108" xfId="116" applyFont="1" applyFill="1" applyBorder="1" applyAlignment="1">
      <alignment horizontal="center" vertical="center"/>
    </xf>
    <xf numFmtId="9" fontId="114" fillId="0" borderId="8" xfId="0" applyNumberFormat="1" applyFont="1" applyFill="1" applyBorder="1" applyAlignment="1" applyProtection="1">
      <alignment horizontal="center" vertical="center"/>
    </xf>
    <xf numFmtId="0" fontId="83" fillId="0" borderId="8" xfId="116" applyFont="1" applyFill="1" applyBorder="1" applyAlignment="1"/>
    <xf numFmtId="166" fontId="4" fillId="0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Fill="1" applyBorder="1"/>
    <xf numFmtId="166" fontId="83" fillId="0" borderId="104" xfId="0" applyNumberFormat="1" applyFont="1" applyFill="1" applyBorder="1" applyAlignment="1">
      <alignment horizontal="center" vertical="center"/>
    </xf>
    <xf numFmtId="165" fontId="83" fillId="0" borderId="105" xfId="0" applyNumberFormat="1" applyFont="1" applyFill="1" applyBorder="1" applyAlignment="1">
      <alignment wrapText="1"/>
    </xf>
    <xf numFmtId="166" fontId="4" fillId="0" borderId="111" xfId="0" applyNumberFormat="1" applyFont="1" applyFill="1" applyBorder="1" applyAlignment="1">
      <alignment horizontal="center" vertical="center"/>
    </xf>
    <xf numFmtId="165" fontId="79" fillId="0" borderId="96" xfId="116" applyNumberFormat="1" applyFont="1" applyFill="1" applyBorder="1" applyAlignment="1">
      <alignment horizontal="center" vertical="center"/>
    </xf>
    <xf numFmtId="0" fontId="85" fillId="0" borderId="8" xfId="116" applyFont="1" applyFill="1" applyBorder="1" applyAlignment="1">
      <alignment horizontal="center" vertical="center"/>
    </xf>
    <xf numFmtId="166" fontId="85" fillId="0" borderId="8" xfId="2" applyNumberFormat="1" applyFont="1" applyFill="1" applyBorder="1" applyAlignment="1">
      <alignment horizontal="center" vertical="center"/>
    </xf>
    <xf numFmtId="0" fontId="113" fillId="0" borderId="108" xfId="116" applyFont="1" applyFill="1" applyBorder="1" applyAlignment="1">
      <alignment horizontal="center" vertical="center"/>
    </xf>
    <xf numFmtId="0" fontId="83" fillId="0" borderId="8" xfId="116" applyFont="1" applyFill="1" applyBorder="1" applyAlignment="1">
      <alignment horizontal="center" vertical="center"/>
    </xf>
    <xf numFmtId="1" fontId="80" fillId="53" borderId="98" xfId="0" applyNumberFormat="1" applyFont="1" applyFill="1" applyBorder="1" applyAlignment="1" applyProtection="1">
      <alignment horizontal="center" vertical="center"/>
    </xf>
    <xf numFmtId="1" fontId="4" fillId="0" borderId="33" xfId="5" applyNumberFormat="1" applyFont="1" applyFill="1" applyBorder="1" applyAlignment="1">
      <alignment horizontal="center" vertical="center"/>
    </xf>
    <xf numFmtId="0" fontId="8" fillId="9" borderId="13" xfId="5" applyFont="1" applyFill="1" applyBorder="1" applyAlignment="1">
      <alignment horizontal="center" vertical="center"/>
    </xf>
    <xf numFmtId="1" fontId="8" fillId="0" borderId="34" xfId="5" applyNumberFormat="1" applyFont="1" applyFill="1" applyBorder="1" applyAlignment="1">
      <alignment horizontal="center" vertical="center"/>
    </xf>
    <xf numFmtId="0" fontId="8" fillId="9" borderId="37" xfId="5" applyFont="1" applyFill="1" applyBorder="1" applyAlignment="1">
      <alignment horizontal="center" vertical="center"/>
    </xf>
    <xf numFmtId="0" fontId="114" fillId="0" borderId="97" xfId="116" applyFont="1" applyFill="1" applyBorder="1" applyAlignment="1">
      <alignment vertical="center"/>
    </xf>
    <xf numFmtId="0" fontId="114" fillId="0" borderId="96" xfId="116" applyFont="1" applyFill="1" applyBorder="1" applyAlignment="1">
      <alignment vertical="center"/>
    </xf>
    <xf numFmtId="0" fontId="82" fillId="53" borderId="96" xfId="116" applyFont="1" applyFill="1" applyBorder="1" applyAlignment="1">
      <alignment vertical="center"/>
    </xf>
    <xf numFmtId="0" fontId="114" fillId="0" borderId="99" xfId="116" applyFont="1" applyFill="1" applyBorder="1" applyAlignment="1">
      <alignment vertical="center"/>
    </xf>
    <xf numFmtId="0" fontId="82" fillId="53" borderId="99" xfId="116" applyFont="1" applyFill="1" applyBorder="1" applyAlignment="1">
      <alignment horizontal="left" vertical="center" wrapText="1"/>
    </xf>
  </cellXfs>
  <cellStyles count="143">
    <cellStyle name="20% — акцент1" xfId="6"/>
    <cellStyle name="20% - Акцент1 2" xfId="7"/>
    <cellStyle name="20% — акцент2" xfId="8"/>
    <cellStyle name="20% - Акцент2 2" xfId="9"/>
    <cellStyle name="20% — акцент3" xfId="10"/>
    <cellStyle name="20% - Акцент3 2" xfId="11"/>
    <cellStyle name="20% — акцент4" xfId="12"/>
    <cellStyle name="20% - Акцент4 2" xfId="13"/>
    <cellStyle name="20% — акцент5" xfId="14"/>
    <cellStyle name="20% - Акцент5 2" xfId="15"/>
    <cellStyle name="20% — акцент6" xfId="16"/>
    <cellStyle name="20% - Акцент6 2" xfId="17"/>
    <cellStyle name="40% — акцент1" xfId="18"/>
    <cellStyle name="40% - Акцент1 2" xfId="19"/>
    <cellStyle name="40% — акцент2" xfId="20"/>
    <cellStyle name="40% - Акцент2 2" xfId="21"/>
    <cellStyle name="40% — акцент3" xfId="22"/>
    <cellStyle name="40% - Акцент3 2" xfId="23"/>
    <cellStyle name="40% — акцент4" xfId="24"/>
    <cellStyle name="40% - Акцент4 2" xfId="25"/>
    <cellStyle name="40% — акцент5" xfId="26"/>
    <cellStyle name="40% - Акцент5 2" xfId="27"/>
    <cellStyle name="40% — акцент6" xfId="28"/>
    <cellStyle name="40% - Акцент6 2" xfId="29"/>
    <cellStyle name="40% - Акцент6 3" xfId="30"/>
    <cellStyle name="60% — акцент1" xfId="31"/>
    <cellStyle name="60% - Акцент1 2" xfId="32"/>
    <cellStyle name="60% — акцент2" xfId="33"/>
    <cellStyle name="60% - Акцент2 2" xfId="34"/>
    <cellStyle name="60% — акцент3" xfId="35"/>
    <cellStyle name="60% - Акцент3 2" xfId="36"/>
    <cellStyle name="60% — акцент4" xfId="37"/>
    <cellStyle name="60% - Акцент4 2" xfId="38"/>
    <cellStyle name="60% — акцент5" xfId="39"/>
    <cellStyle name="60% - Акцент5 2" xfId="40"/>
    <cellStyle name="60% — акцент6" xfId="41"/>
    <cellStyle name="60% - Акцент6 2" xfId="42"/>
    <cellStyle name="Comma" xfId="43"/>
    <cellStyle name="Comma [0]_Forma" xfId="44"/>
    <cellStyle name="Comma_Forma" xfId="45"/>
    <cellStyle name="Currency" xfId="46"/>
    <cellStyle name="Currency [0]_Forma" xfId="47"/>
    <cellStyle name="Currency_Forma" xfId="48"/>
    <cellStyle name="Date" xfId="49"/>
    <cellStyle name="Excel_BuiltIn_Percent" xfId="50"/>
    <cellStyle name="Fixed" xfId="51"/>
    <cellStyle name="Heading1" xfId="52"/>
    <cellStyle name="Heading2" xfId="53"/>
    <cellStyle name="Îáű÷íűé_ÂŰŐÎÄ" xfId="54"/>
    <cellStyle name="normal" xfId="55"/>
    <cellStyle name="Percent" xfId="56"/>
    <cellStyle name="Total" xfId="57"/>
    <cellStyle name="Акцент1 2" xfId="58"/>
    <cellStyle name="Акцент1 3" xfId="59"/>
    <cellStyle name="Акцент2 2" xfId="60"/>
    <cellStyle name="Акцент2 3" xfId="61"/>
    <cellStyle name="Акцент3 2" xfId="62"/>
    <cellStyle name="Акцент3 3" xfId="63"/>
    <cellStyle name="Акцент4 2" xfId="64"/>
    <cellStyle name="Акцент4 3" xfId="65"/>
    <cellStyle name="Акцент5 2" xfId="66"/>
    <cellStyle name="Акцент5 3" xfId="67"/>
    <cellStyle name="Акцент6 2" xfId="68"/>
    <cellStyle name="Акцент6 3" xfId="69"/>
    <cellStyle name="Ввод  2" xfId="70"/>
    <cellStyle name="Ввод  3" xfId="71"/>
    <cellStyle name="Вывод 2" xfId="72"/>
    <cellStyle name="Вывод 3" xfId="73"/>
    <cellStyle name="Вычисление 2" xfId="74"/>
    <cellStyle name="Вычисление 3" xfId="75"/>
    <cellStyle name="Заголовок 1 2" xfId="76"/>
    <cellStyle name="Заголовок 1 3" xfId="77"/>
    <cellStyle name="Заголовок 2 2" xfId="78"/>
    <cellStyle name="Заголовок 2 3" xfId="79"/>
    <cellStyle name="Заголовок 3 2" xfId="80"/>
    <cellStyle name="Заголовок 3 3" xfId="81"/>
    <cellStyle name="Заголовок 4 2" xfId="82"/>
    <cellStyle name="Заголовок 4 3" xfId="83"/>
    <cellStyle name="Итог 2" xfId="84"/>
    <cellStyle name="Итог 3" xfId="85"/>
    <cellStyle name="Контрольная ячейка 2" xfId="86"/>
    <cellStyle name="Контрольная ячейка 3" xfId="87"/>
    <cellStyle name="Название 2" xfId="88"/>
    <cellStyle name="Название 3" xfId="89"/>
    <cellStyle name="Нейтральный 2" xfId="90"/>
    <cellStyle name="Нейтральный 3" xfId="91"/>
    <cellStyle name="Обычный" xfId="0" builtinId="0"/>
    <cellStyle name="Обычный 13" xfId="92"/>
    <cellStyle name="Обычный 2" xfId="93"/>
    <cellStyle name="Обычный 2 2" xfId="94"/>
    <cellStyle name="Обычный 2 3" xfId="95"/>
    <cellStyle name="Обычный 2 4" xfId="96"/>
    <cellStyle name="Обычный 2 5" xfId="97"/>
    <cellStyle name="Обычный 3" xfId="98"/>
    <cellStyle name="Обычный 3 2" xfId="99"/>
    <cellStyle name="Обычный 3 2 2" xfId="100"/>
    <cellStyle name="Обычный 3 3" xfId="101"/>
    <cellStyle name="Обычный 3 3 2" xfId="102"/>
    <cellStyle name="Обычный 3 4" xfId="103"/>
    <cellStyle name="Обычный 3 5" xfId="104"/>
    <cellStyle name="Обычный 4" xfId="105"/>
    <cellStyle name="Обычный 4 2" xfId="106"/>
    <cellStyle name="Обычный 4 3" xfId="107"/>
    <cellStyle name="Обычный 4 4" xfId="5"/>
    <cellStyle name="Обычный 5" xfId="3"/>
    <cellStyle name="Обычный 5 2" xfId="108"/>
    <cellStyle name="Обычный 5 3" xfId="109"/>
    <cellStyle name="Обычный 5 4" xfId="110"/>
    <cellStyle name="Обычный 6" xfId="111"/>
    <cellStyle name="Обычный 6 2" xfId="112"/>
    <cellStyle name="Обычный 7" xfId="113"/>
    <cellStyle name="Обычный 8" xfId="114"/>
    <cellStyle name="Обычный 9" xfId="115"/>
    <cellStyle name="Обычный_1 полуг-13" xfId="142"/>
    <cellStyle name="Обычный_за 5 м " xfId="141"/>
    <cellStyle name="Обычный_Смер. по классам бол." xfId="140"/>
    <cellStyle name="Обычный_Смертность от травм всего населения за 9 месяцев 2008 г. (version 1)" xfId="116"/>
    <cellStyle name="Плохой 2" xfId="117"/>
    <cellStyle name="Плохой 3" xfId="118"/>
    <cellStyle name="Пояснение 2" xfId="119"/>
    <cellStyle name="Пояснение 3" xfId="120"/>
    <cellStyle name="Примечание 2" xfId="121"/>
    <cellStyle name="Примечание 3" xfId="122"/>
    <cellStyle name="Процентный" xfId="2" builtinId="5"/>
    <cellStyle name="Процентный 2" xfId="123"/>
    <cellStyle name="Процентный 2 2" xfId="124"/>
    <cellStyle name="Процентный 2 3" xfId="125"/>
    <cellStyle name="Процентный 3" xfId="126"/>
    <cellStyle name="Процентный 3 2" xfId="127"/>
    <cellStyle name="Процентный 4" xfId="128"/>
    <cellStyle name="Процентный 5" xfId="129"/>
    <cellStyle name="Процентный 5 2" xfId="130"/>
    <cellStyle name="Процентный 6" xfId="131"/>
    <cellStyle name="Связанная ячейка 2" xfId="132"/>
    <cellStyle name="Связанная ячейка 3" xfId="133"/>
    <cellStyle name="ТЕКСТ" xfId="134"/>
    <cellStyle name="Текст предупреждения 2" xfId="135"/>
    <cellStyle name="Текст предупреждения 3" xfId="136"/>
    <cellStyle name="Финансовый" xfId="1" builtinId="3"/>
    <cellStyle name="Финансовый 2" xfId="4"/>
    <cellStyle name="Финансовый 3" xfId="137"/>
    <cellStyle name="Хороший 2" xfId="138"/>
    <cellStyle name="Хороший 3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-%2020/2020/&#1045;&#1089;&#1090;&#1077;-&#1077;%20&#1076;&#1074;&#1080;-&#1077;-20&#1075;/&#1044;&#1077;&#1084;&#1086;&#1075;&#1088;&#1072;&#1092;&#1080;&#1103;%20-2020/&#1082;&#1083;&#1072;&#1089;&#1089;&#1072;&#1084;%20&#1073;&#1086;&#1083;&#1077;&#1079;%20-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-%2020/2020/&#1045;&#1089;&#1090;&#1077;-&#1077;%20&#1076;&#1074;&#1080;-&#1077;-20&#1075;/&#1044;&#1077;&#1084;&#1086;&#1075;&#1088;&#1072;&#1092;&#1080;&#1103;%20-2020/&#1090;&#1088;&#1072;&#1074;&#1084;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БСК"/>
      <sheetName val="БСК-7мес-17"/>
      <sheetName val="БОД"/>
      <sheetName val="дети-18г"/>
      <sheetName val="11 мес, дети-2019г"/>
      <sheetName val="дети-20"/>
      <sheetName val="по мес"/>
      <sheetName val="янв -20 "/>
      <sheetName val="янв (2)"/>
      <sheetName val="фев"/>
      <sheetName val="2 мес-20"/>
      <sheetName val="2 мес-20-2"/>
      <sheetName val="март"/>
      <sheetName val="3 мес-19"/>
      <sheetName val="1 кв-2020"/>
      <sheetName val="ап"/>
      <sheetName val="4 мес-20 "/>
      <sheetName val="4  мес (2)"/>
      <sheetName val="май"/>
      <sheetName val="за 5 м "/>
      <sheetName val="за 5 м (2)"/>
      <sheetName val="июн"/>
      <sheetName val="за 6 м "/>
      <sheetName val="за 6 м (2)"/>
      <sheetName val="за 6 м -с зак диаг"/>
      <sheetName val="за 6 м -1"/>
      <sheetName val="1 полуг"/>
      <sheetName val="1 полуг-1"/>
      <sheetName val="1 полуг-2"/>
      <sheetName val="июль"/>
      <sheetName val="7мес-20г"/>
      <sheetName val="7 мес-20-2"/>
      <sheetName val="авг-19"/>
      <sheetName val="8 мес-19"/>
      <sheetName val="8-19(2)"/>
      <sheetName val="для-РФ-8 мес-18-19"/>
      <sheetName val="БСК-8 мес-19"/>
      <sheetName val="БСК-8мес-18-19"/>
      <sheetName val="8 мес -19-дети"/>
      <sheetName val="сен-19"/>
      <sheetName val="9 мес"/>
      <sheetName val="9 мес (2)"/>
      <sheetName val="9 мес (3)"/>
      <sheetName val="окт"/>
      <sheetName val="10 мес-19"/>
      <sheetName val="10мес-2"/>
      <sheetName val="ноя"/>
      <sheetName val="11м-19"/>
      <sheetName val="11м-19 (2)"/>
      <sheetName val="дек-19"/>
      <sheetName val="12м-19"/>
      <sheetName val="12м-19 (1)"/>
      <sheetName val="12м-19 (2)"/>
      <sheetName val="12м-19 (3)"/>
      <sheetName val="10 мес-18"/>
      <sheetName val="злок онк"/>
      <sheetName val="R 00-99"/>
      <sheetName val="2018"/>
      <sheetName val="2018(1)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тр-за 2 мес"/>
      <sheetName val="тр-за 2 мес (2)"/>
      <sheetName val="март-тр "/>
      <sheetName val="тр1 кв"/>
      <sheetName val="1 кв"/>
      <sheetName val="класс бол -тр1 кв "/>
      <sheetName val="тр сп. -18-20"/>
      <sheetName val="апр-тр"/>
      <sheetName val="4 мес"/>
      <sheetName val="4 мес (2)"/>
      <sheetName val="май-тр"/>
      <sheetName val="5 мес-трудосп"/>
      <sheetName val="6 мес-трудосп"/>
      <sheetName val="6 мес-трудосп (2)"/>
      <sheetName val="июл-тр"/>
      <sheetName val="тр 7 мес"/>
      <sheetName val="тр 7 мес (2)"/>
      <sheetName val="тр-авг-19"/>
      <sheetName val="тр-8м-2019"/>
      <sheetName val="тр-8м-2019 (2)"/>
      <sheetName val="сен-труд-19"/>
      <sheetName val="тр-9 мес"/>
      <sheetName val="тр-9 мес (2)"/>
      <sheetName val="окт-труд-19"/>
      <sheetName val="10м (труд) "/>
      <sheetName val="10м (труд) -2"/>
      <sheetName val="ноя-труд-19"/>
      <sheetName val="11м (труд)"/>
      <sheetName val="11м (труд) (2)"/>
      <sheetName val="декаб -19"/>
      <sheetName val="2019тру "/>
      <sheetName val="2019тру (2)"/>
      <sheetName val="2019тру  (3)"/>
      <sheetName val="2019тру (3)"/>
      <sheetName val="R"/>
      <sheetName val="НИЗ"/>
      <sheetName val="Минэконразв"/>
      <sheetName val="зап Гос Думы-о от внеш прич-201"/>
      <sheetName val="цель-19-24г,ИМ,ОНМК"/>
      <sheetName val="млад смер"/>
      <sheetName val="7мес18,19г"/>
      <sheetName val="Осн пок -2019, ожид рез-т БСК"/>
      <sheetName val="Отн вели-ы"/>
      <sheetName val="Пост прав-а"/>
      <sheetName val="Лист1"/>
      <sheetName val="пересм код МКБ"/>
      <sheetName val="Лист3"/>
      <sheetName val="Лист4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5">
          <cell r="C5">
            <v>18527</v>
          </cell>
          <cell r="D5">
            <v>57</v>
          </cell>
          <cell r="E5">
            <v>1</v>
          </cell>
          <cell r="F5">
            <v>7</v>
          </cell>
          <cell r="G5">
            <v>0</v>
          </cell>
          <cell r="H5">
            <v>1</v>
          </cell>
          <cell r="I5">
            <v>1</v>
          </cell>
          <cell r="J5">
            <v>2</v>
          </cell>
          <cell r="K5">
            <v>17</v>
          </cell>
          <cell r="L5">
            <v>3</v>
          </cell>
          <cell r="M5">
            <v>6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2</v>
          </cell>
          <cell r="S5">
            <v>16</v>
          </cell>
          <cell r="T5">
            <v>1</v>
          </cell>
          <cell r="U5">
            <v>0</v>
          </cell>
        </row>
        <row r="6">
          <cell r="C6">
            <v>4234</v>
          </cell>
          <cell r="D6">
            <v>19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</v>
          </cell>
          <cell r="L6">
            <v>1</v>
          </cell>
          <cell r="M6">
            <v>4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  <cell r="S6">
            <v>7</v>
          </cell>
          <cell r="T6">
            <v>0</v>
          </cell>
          <cell r="U6">
            <v>0</v>
          </cell>
        </row>
        <row r="7">
          <cell r="C7">
            <v>6140</v>
          </cell>
          <cell r="D7">
            <v>23</v>
          </cell>
          <cell r="E7">
            <v>1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2</v>
          </cell>
          <cell r="L7">
            <v>1</v>
          </cell>
          <cell r="M7">
            <v>5</v>
          </cell>
          <cell r="N7">
            <v>0</v>
          </cell>
          <cell r="O7">
            <v>0</v>
          </cell>
          <cell r="P7">
            <v>1</v>
          </cell>
          <cell r="Q7">
            <v>0</v>
          </cell>
          <cell r="R7">
            <v>1</v>
          </cell>
          <cell r="S7">
            <v>10</v>
          </cell>
          <cell r="T7">
            <v>0</v>
          </cell>
          <cell r="U7">
            <v>0</v>
          </cell>
        </row>
        <row r="8">
          <cell r="C8">
            <v>6813</v>
          </cell>
          <cell r="D8">
            <v>21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0</v>
          </cell>
          <cell r="M8">
            <v>1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2</v>
          </cell>
          <cell r="S8">
            <v>11</v>
          </cell>
          <cell r="T8">
            <v>0</v>
          </cell>
          <cell r="U8">
            <v>0</v>
          </cell>
        </row>
        <row r="9">
          <cell r="C9">
            <v>7086</v>
          </cell>
          <cell r="D9">
            <v>33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12</v>
          </cell>
          <cell r="L9">
            <v>1</v>
          </cell>
          <cell r="M9">
            <v>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16</v>
          </cell>
          <cell r="T9">
            <v>1</v>
          </cell>
          <cell r="U9">
            <v>0</v>
          </cell>
        </row>
        <row r="10">
          <cell r="C10">
            <v>5848</v>
          </cell>
          <cell r="D10">
            <v>26</v>
          </cell>
          <cell r="E10">
            <v>0</v>
          </cell>
          <cell r="F10">
            <v>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9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</v>
          </cell>
          <cell r="S10">
            <v>10</v>
          </cell>
          <cell r="T10">
            <v>0</v>
          </cell>
          <cell r="U10">
            <v>0</v>
          </cell>
        </row>
        <row r="11">
          <cell r="C11">
            <v>9799</v>
          </cell>
          <cell r="D11">
            <v>34</v>
          </cell>
          <cell r="E11">
            <v>1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12</v>
          </cell>
          <cell r="L11">
            <v>2</v>
          </cell>
          <cell r="M11">
            <v>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13</v>
          </cell>
          <cell r="T11">
            <v>1</v>
          </cell>
          <cell r="U11">
            <v>0</v>
          </cell>
        </row>
        <row r="12">
          <cell r="C12">
            <v>7116</v>
          </cell>
          <cell r="D12">
            <v>22</v>
          </cell>
          <cell r="E12">
            <v>0</v>
          </cell>
          <cell r="F12">
            <v>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</v>
          </cell>
          <cell r="S12">
            <v>11</v>
          </cell>
          <cell r="T12">
            <v>0</v>
          </cell>
          <cell r="U12">
            <v>0</v>
          </cell>
        </row>
        <row r="13">
          <cell r="C13">
            <v>8351</v>
          </cell>
          <cell r="D13">
            <v>41</v>
          </cell>
          <cell r="E13">
            <v>2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15</v>
          </cell>
          <cell r="L13">
            <v>1</v>
          </cell>
          <cell r="M13">
            <v>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13</v>
          </cell>
          <cell r="T13">
            <v>1</v>
          </cell>
          <cell r="U13">
            <v>0</v>
          </cell>
        </row>
        <row r="14">
          <cell r="C14">
            <v>5226</v>
          </cell>
          <cell r="D14">
            <v>18</v>
          </cell>
          <cell r="E14">
            <v>2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</v>
          </cell>
          <cell r="L14">
            <v>1</v>
          </cell>
          <cell r="M14">
            <v>1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4</v>
          </cell>
          <cell r="T14">
            <v>1</v>
          </cell>
          <cell r="U14">
            <v>0</v>
          </cell>
        </row>
        <row r="15">
          <cell r="C15">
            <v>79210</v>
          </cell>
          <cell r="D15">
            <v>294</v>
          </cell>
          <cell r="E15">
            <v>8</v>
          </cell>
          <cell r="F15">
            <v>26</v>
          </cell>
          <cell r="G15">
            <v>0</v>
          </cell>
          <cell r="H15">
            <v>1</v>
          </cell>
          <cell r="J15">
            <v>5</v>
          </cell>
          <cell r="K15">
            <v>87</v>
          </cell>
          <cell r="L15">
            <v>11</v>
          </cell>
          <cell r="M15">
            <v>25</v>
          </cell>
          <cell r="N15">
            <v>1</v>
          </cell>
          <cell r="O15">
            <v>1</v>
          </cell>
          <cell r="P15">
            <v>3</v>
          </cell>
          <cell r="Q15">
            <v>0</v>
          </cell>
          <cell r="R15">
            <v>14</v>
          </cell>
          <cell r="S15">
            <v>111</v>
          </cell>
          <cell r="T15">
            <v>5</v>
          </cell>
          <cell r="U15">
            <v>0</v>
          </cell>
        </row>
        <row r="16">
          <cell r="C16">
            <v>37046</v>
          </cell>
          <cell r="D16">
            <v>101</v>
          </cell>
          <cell r="E16">
            <v>6</v>
          </cell>
          <cell r="F16">
            <v>17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27</v>
          </cell>
          <cell r="L16">
            <v>1</v>
          </cell>
          <cell r="M16">
            <v>9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6</v>
          </cell>
          <cell r="S16">
            <v>32</v>
          </cell>
          <cell r="T16">
            <v>4</v>
          </cell>
          <cell r="U16">
            <v>1</v>
          </cell>
        </row>
        <row r="17">
          <cell r="C17">
            <v>116256</v>
          </cell>
          <cell r="D17">
            <v>395</v>
          </cell>
          <cell r="E17">
            <v>14</v>
          </cell>
          <cell r="F17">
            <v>43</v>
          </cell>
          <cell r="G17">
            <v>0</v>
          </cell>
          <cell r="H17">
            <v>1</v>
          </cell>
          <cell r="J17">
            <v>6</v>
          </cell>
          <cell r="K17">
            <v>114</v>
          </cell>
          <cell r="L17">
            <v>12</v>
          </cell>
          <cell r="M17">
            <v>34</v>
          </cell>
          <cell r="N17">
            <v>1</v>
          </cell>
          <cell r="O17">
            <v>1</v>
          </cell>
          <cell r="P17">
            <v>4</v>
          </cell>
          <cell r="Q17">
            <v>0</v>
          </cell>
          <cell r="R17">
            <v>20</v>
          </cell>
          <cell r="S17">
            <v>143</v>
          </cell>
          <cell r="T17">
            <v>9</v>
          </cell>
          <cell r="U17">
            <v>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по месяц"/>
      <sheetName val="янв"/>
      <sheetName val="фев"/>
      <sheetName val="2 мес-20"/>
      <sheetName val="март"/>
      <sheetName val="3 мес-20"/>
      <sheetName val="апр"/>
      <sheetName val="4-трав"/>
      <sheetName val="май"/>
      <sheetName val="5-трав"/>
      <sheetName val="ДТП,_суиц,_алк_отр"/>
      <sheetName val="ИЮНЬ"/>
      <sheetName val="1-полу-20"/>
      <sheetName val="июль"/>
      <sheetName val="7мес "/>
      <sheetName val="авг"/>
      <sheetName val="8 мес -19"/>
      <sheetName val="сен"/>
      <sheetName val="9_мес"/>
      <sheetName val="9_мес (КМН)"/>
      <sheetName val="Лист3"/>
      <sheetName val="окт"/>
      <sheetName val="10_мес травмы"/>
      <sheetName val="ноя-19"/>
      <sheetName val="11_мес "/>
      <sheetName val="утоп"/>
      <sheetName val="дека"/>
      <sheetName val="12-2019"/>
      <sheetName val="2019-1"/>
      <sheetName val="суициды-дет"/>
      <sheetName val="2018г"/>
      <sheetName val="янв-тру"/>
      <sheetName val="фев-тру"/>
      <sheetName val="труд_2 мес"/>
      <sheetName val="март-тру"/>
      <sheetName val="труд-1 квар"/>
      <sheetName val="апр-20"/>
      <sheetName val="4_мес"/>
      <sheetName val="май-20 "/>
      <sheetName val="5_м-_тр"/>
      <sheetName val="июнь-трсп-19г"/>
      <sheetName val="1полуг"/>
      <sheetName val="июль-трсп-20г"/>
      <sheetName val="7_мес_тр-20"/>
      <sheetName val="авг-тр"/>
      <sheetName val="8_мес_тр-19"/>
      <sheetName val="сент.рсп-19г"/>
      <sheetName val="9_мес-тр"/>
      <sheetName val="окт-тр"/>
      <sheetName val="10_мес_тр-19"/>
      <sheetName val="ноя-тр"/>
      <sheetName val="11_мес_тр-19"/>
      <sheetName val="дек-тр"/>
      <sheetName val="12_мес_тр-19"/>
      <sheetName val="тр-19-1"/>
      <sheetName val="2018г_труд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">
          <cell r="C6">
            <v>15</v>
          </cell>
          <cell r="E6">
            <v>2</v>
          </cell>
          <cell r="G6">
            <v>2</v>
          </cell>
          <cell r="I6">
            <v>0</v>
          </cell>
          <cell r="K6">
            <v>2</v>
          </cell>
          <cell r="M6">
            <v>7</v>
          </cell>
          <cell r="O6">
            <v>0</v>
          </cell>
          <cell r="Q6">
            <v>3</v>
          </cell>
          <cell r="S6">
            <v>2</v>
          </cell>
          <cell r="U6">
            <v>1</v>
          </cell>
        </row>
        <row r="7">
          <cell r="C7">
            <v>7</v>
          </cell>
          <cell r="I7">
            <v>1</v>
          </cell>
          <cell r="K7">
            <v>3</v>
          </cell>
          <cell r="Q7">
            <v>2</v>
          </cell>
          <cell r="S7">
            <v>2</v>
          </cell>
          <cell r="U7">
            <v>1</v>
          </cell>
        </row>
        <row r="8">
          <cell r="C8">
            <v>9</v>
          </cell>
          <cell r="I8">
            <v>2</v>
          </cell>
          <cell r="K8">
            <v>2</v>
          </cell>
          <cell r="M8">
            <v>1</v>
          </cell>
          <cell r="O8">
            <v>0</v>
          </cell>
          <cell r="Q8">
            <v>2</v>
          </cell>
          <cell r="S8">
            <v>1</v>
          </cell>
          <cell r="U8">
            <v>2</v>
          </cell>
        </row>
        <row r="9">
          <cell r="C9">
            <v>11</v>
          </cell>
          <cell r="E9">
            <v>1</v>
          </cell>
          <cell r="G9">
            <v>1</v>
          </cell>
          <cell r="K9">
            <v>1</v>
          </cell>
          <cell r="M9">
            <v>3</v>
          </cell>
          <cell r="O9">
            <v>0</v>
          </cell>
          <cell r="Q9">
            <v>1</v>
          </cell>
          <cell r="U9">
            <v>5</v>
          </cell>
        </row>
        <row r="10">
          <cell r="C10">
            <v>15</v>
          </cell>
          <cell r="I10">
            <v>2</v>
          </cell>
          <cell r="K10">
            <v>2</v>
          </cell>
          <cell r="M10">
            <v>7</v>
          </cell>
          <cell r="O10">
            <v>0</v>
          </cell>
          <cell r="U10">
            <v>4</v>
          </cell>
        </row>
        <row r="11">
          <cell r="C11">
            <v>8</v>
          </cell>
          <cell r="E11">
            <v>1</v>
          </cell>
          <cell r="G11">
            <v>1</v>
          </cell>
          <cell r="K11">
            <v>1</v>
          </cell>
          <cell r="M11">
            <v>4</v>
          </cell>
          <cell r="O11">
            <v>0</v>
          </cell>
          <cell r="U11">
            <v>2</v>
          </cell>
        </row>
        <row r="12">
          <cell r="C12">
            <v>9</v>
          </cell>
          <cell r="E12">
            <v>2</v>
          </cell>
          <cell r="G12">
            <v>2</v>
          </cell>
          <cell r="K12">
            <v>1</v>
          </cell>
          <cell r="M12">
            <v>4</v>
          </cell>
          <cell r="O12">
            <v>0</v>
          </cell>
          <cell r="U12">
            <v>2</v>
          </cell>
        </row>
        <row r="13">
          <cell r="C13">
            <v>9</v>
          </cell>
          <cell r="K13">
            <v>3</v>
          </cell>
          <cell r="M13">
            <v>5</v>
          </cell>
          <cell r="O13">
            <v>0</v>
          </cell>
          <cell r="U13">
            <v>1</v>
          </cell>
        </row>
        <row r="14">
          <cell r="C14">
            <v>12</v>
          </cell>
          <cell r="E14">
            <v>2</v>
          </cell>
          <cell r="G14">
            <v>2</v>
          </cell>
          <cell r="I14">
            <v>2</v>
          </cell>
          <cell r="M14">
            <v>2</v>
          </cell>
          <cell r="O14">
            <v>1</v>
          </cell>
          <cell r="Q14">
            <v>2</v>
          </cell>
          <cell r="S14">
            <v>1</v>
          </cell>
          <cell r="U14">
            <v>3</v>
          </cell>
        </row>
        <row r="15">
          <cell r="C15">
            <v>2</v>
          </cell>
          <cell r="K15">
            <v>0</v>
          </cell>
          <cell r="M15">
            <v>0</v>
          </cell>
          <cell r="O15">
            <v>1</v>
          </cell>
          <cell r="Q15">
            <v>1</v>
          </cell>
          <cell r="S15">
            <v>1</v>
          </cell>
        </row>
        <row r="17">
          <cell r="C17">
            <v>23</v>
          </cell>
          <cell r="E17">
            <v>1</v>
          </cell>
          <cell r="G17">
            <v>1</v>
          </cell>
          <cell r="I17">
            <v>1</v>
          </cell>
          <cell r="K17">
            <v>4</v>
          </cell>
          <cell r="M17">
            <v>6</v>
          </cell>
          <cell r="O17">
            <v>1</v>
          </cell>
          <cell r="Q17">
            <v>6</v>
          </cell>
          <cell r="S17">
            <v>4</v>
          </cell>
          <cell r="U17">
            <v>4</v>
          </cell>
        </row>
      </sheetData>
      <sheetData sheetId="43">
        <row r="6">
          <cell r="C6">
            <v>1</v>
          </cell>
          <cell r="E6">
            <v>1</v>
          </cell>
          <cell r="G6">
            <v>1</v>
          </cell>
          <cell r="U6">
            <v>0</v>
          </cell>
        </row>
        <row r="7">
          <cell r="U7">
            <v>0</v>
          </cell>
        </row>
        <row r="8">
          <cell r="C8">
            <v>1</v>
          </cell>
          <cell r="I8">
            <v>1</v>
          </cell>
          <cell r="U8">
            <v>0</v>
          </cell>
        </row>
        <row r="9">
          <cell r="U9">
            <v>0</v>
          </cell>
        </row>
        <row r="10">
          <cell r="C10">
            <v>1</v>
          </cell>
          <cell r="I10">
            <v>1</v>
          </cell>
          <cell r="U10">
            <v>0</v>
          </cell>
        </row>
        <row r="11">
          <cell r="C11">
            <v>2</v>
          </cell>
          <cell r="E11">
            <v>2</v>
          </cell>
          <cell r="G11">
            <v>2</v>
          </cell>
          <cell r="U11">
            <v>0</v>
          </cell>
        </row>
        <row r="12">
          <cell r="C12">
            <v>4</v>
          </cell>
          <cell r="E12">
            <v>4</v>
          </cell>
          <cell r="G12">
            <v>4</v>
          </cell>
          <cell r="U12">
            <v>0</v>
          </cell>
        </row>
        <row r="13">
          <cell r="C13">
            <v>2</v>
          </cell>
          <cell r="E13">
            <v>1</v>
          </cell>
          <cell r="G13">
            <v>1</v>
          </cell>
          <cell r="M13">
            <v>1</v>
          </cell>
          <cell r="U13">
            <v>0</v>
          </cell>
        </row>
        <row r="14">
          <cell r="C14">
            <v>1</v>
          </cell>
          <cell r="G14">
            <v>0</v>
          </cell>
          <cell r="M14">
            <v>1</v>
          </cell>
          <cell r="U14">
            <v>0</v>
          </cell>
        </row>
        <row r="15">
          <cell r="C15">
            <v>2</v>
          </cell>
          <cell r="G15">
            <v>0</v>
          </cell>
          <cell r="M15">
            <v>1</v>
          </cell>
          <cell r="U15">
            <v>1</v>
          </cell>
        </row>
        <row r="17">
          <cell r="C17">
            <v>10</v>
          </cell>
          <cell r="E17">
            <v>6</v>
          </cell>
          <cell r="G17">
            <v>6</v>
          </cell>
          <cell r="I17">
            <v>1</v>
          </cell>
          <cell r="K17">
            <v>1</v>
          </cell>
          <cell r="M17">
            <v>2</v>
          </cell>
          <cell r="U1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M34"/>
  <sheetViews>
    <sheetView showZeros="0" topLeftCell="A7" zoomScale="95" zoomScaleNormal="95" zoomScaleSheetLayoutView="95" workbookViewId="0">
      <pane xSplit="2" topLeftCell="J1" activePane="topRight" state="frozen"/>
      <selection activeCell="A7" sqref="A7"/>
      <selection pane="topRight" activeCell="AA23" sqref="AA23:AC23"/>
    </sheetView>
  </sheetViews>
  <sheetFormatPr defaultRowHeight="13.2"/>
  <cols>
    <col min="1" max="1" width="3.5546875" customWidth="1"/>
    <col min="2" max="2" width="16.109375" customWidth="1"/>
    <col min="3" max="3" width="9.88671875" customWidth="1"/>
    <col min="4" max="4" width="6.6640625" customWidth="1"/>
    <col min="5" max="7" width="6.44140625" customWidth="1"/>
    <col min="8" max="8" width="6.109375" customWidth="1"/>
    <col min="9" max="9" width="5.5546875" customWidth="1"/>
    <col min="10" max="10" width="5.33203125" customWidth="1"/>
    <col min="11" max="11" width="5.44140625" customWidth="1"/>
    <col min="12" max="12" width="7.109375" customWidth="1"/>
    <col min="13" max="13" width="5.6640625" customWidth="1"/>
    <col min="14" max="14" width="5.44140625" customWidth="1"/>
    <col min="15" max="15" width="7.109375" customWidth="1"/>
    <col min="16" max="16" width="7.88671875" customWidth="1"/>
    <col min="17" max="17" width="6.88671875" customWidth="1"/>
    <col min="18" max="18" width="7.6640625" customWidth="1"/>
    <col min="19" max="19" width="7" customWidth="1"/>
    <col min="20" max="20" width="6.5546875" customWidth="1"/>
    <col min="21" max="21" width="6.44140625" customWidth="1"/>
    <col min="22" max="22" width="6.6640625" customWidth="1"/>
    <col min="23" max="23" width="7.44140625" customWidth="1"/>
    <col min="24" max="24" width="7.6640625" customWidth="1"/>
    <col min="25" max="25" width="6.5546875" customWidth="1"/>
    <col min="26" max="26" width="6.77734375" customWidth="1"/>
    <col min="27" max="28" width="8.44140625" customWidth="1"/>
    <col min="29" max="29" width="6.109375" customWidth="1"/>
    <col min="30" max="30" width="6.88671875" customWidth="1"/>
    <col min="31" max="31" width="7.21875" customWidth="1"/>
    <col min="32" max="32" width="6.44140625" customWidth="1"/>
    <col min="33" max="33" width="8.6640625" customWidth="1"/>
    <col min="34" max="34" width="6.44140625" customWidth="1"/>
    <col min="35" max="35" width="11.77734375" customWidth="1"/>
    <col min="36" max="36" width="7.5546875" style="2" customWidth="1"/>
    <col min="37" max="38" width="8.88671875" style="2"/>
  </cols>
  <sheetData>
    <row r="1" spans="1:3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9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9" ht="23.25" customHeight="1" thickBot="1">
      <c r="A3" s="3"/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39" s="19" customFormat="1" ht="30" customHeight="1" thickBot="1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8</v>
      </c>
      <c r="Q4" s="11" t="s">
        <v>9</v>
      </c>
      <c r="R4" s="11"/>
      <c r="S4" s="11"/>
      <c r="T4" s="11"/>
      <c r="U4" s="11"/>
      <c r="V4" s="12" t="s">
        <v>10</v>
      </c>
      <c r="W4" s="10" t="s">
        <v>11</v>
      </c>
      <c r="X4" s="13" t="s">
        <v>12</v>
      </c>
      <c r="Y4" s="464" t="s">
        <v>13</v>
      </c>
      <c r="Z4" s="465"/>
      <c r="AA4" s="466"/>
      <c r="AB4" s="14" t="s">
        <v>14</v>
      </c>
      <c r="AC4" s="15" t="s">
        <v>15</v>
      </c>
      <c r="AD4" s="16"/>
      <c r="AE4" s="17" t="s">
        <v>16</v>
      </c>
      <c r="AF4" s="18" t="s">
        <v>17</v>
      </c>
      <c r="AJ4" s="20"/>
      <c r="AK4" s="20"/>
      <c r="AL4" s="20"/>
      <c r="AM4" s="20"/>
    </row>
    <row r="5" spans="1:39" s="19" customFormat="1" ht="34.5" customHeight="1" thickBot="1">
      <c r="A5" s="5"/>
      <c r="B5" s="6"/>
      <c r="C5" s="21"/>
      <c r="D5" s="8"/>
      <c r="E5" s="22" t="s">
        <v>18</v>
      </c>
      <c r="F5" s="23"/>
      <c r="G5" s="24"/>
      <c r="H5" s="25" t="s">
        <v>19</v>
      </c>
      <c r="I5" s="25" t="s">
        <v>20</v>
      </c>
      <c r="J5" s="26" t="s">
        <v>21</v>
      </c>
      <c r="K5" s="27"/>
      <c r="L5" s="22" t="s">
        <v>22</v>
      </c>
      <c r="M5" s="23"/>
      <c r="N5" s="24"/>
      <c r="O5" s="25" t="s">
        <v>23</v>
      </c>
      <c r="P5" s="28"/>
      <c r="Q5" s="29" t="s">
        <v>24</v>
      </c>
      <c r="R5" s="30" t="s">
        <v>25</v>
      </c>
      <c r="S5" s="30" t="s">
        <v>26</v>
      </c>
      <c r="T5" s="30" t="s">
        <v>27</v>
      </c>
      <c r="U5" s="30" t="s">
        <v>28</v>
      </c>
      <c r="V5" s="31"/>
      <c r="W5" s="28"/>
      <c r="X5" s="32"/>
      <c r="Y5" s="33" t="s">
        <v>29</v>
      </c>
      <c r="Z5" s="33" t="s">
        <v>30</v>
      </c>
      <c r="AA5" s="34" t="s">
        <v>31</v>
      </c>
      <c r="AB5" s="35"/>
      <c r="AC5" s="36"/>
      <c r="AD5" s="16"/>
      <c r="AE5" s="37"/>
      <c r="AF5" s="38"/>
      <c r="AJ5" s="20"/>
      <c r="AK5" s="20"/>
      <c r="AL5" s="20"/>
      <c r="AM5" s="20"/>
    </row>
    <row r="6" spans="1:39" s="19" customFormat="1" ht="51" customHeight="1">
      <c r="A6" s="5"/>
      <c r="B6" s="6"/>
      <c r="C6" s="39"/>
      <c r="D6" s="8"/>
      <c r="E6" s="40" t="s">
        <v>32</v>
      </c>
      <c r="F6" s="40" t="s">
        <v>33</v>
      </c>
      <c r="G6" s="40" t="s">
        <v>34</v>
      </c>
      <c r="H6" s="25"/>
      <c r="I6" s="25"/>
      <c r="J6" s="41" t="s">
        <v>35</v>
      </c>
      <c r="K6" s="41" t="s">
        <v>36</v>
      </c>
      <c r="L6" s="40" t="s">
        <v>32</v>
      </c>
      <c r="M6" s="40" t="s">
        <v>33</v>
      </c>
      <c r="N6" s="40" t="s">
        <v>34</v>
      </c>
      <c r="O6" s="25"/>
      <c r="P6" s="42"/>
      <c r="Q6" s="29"/>
      <c r="R6" s="43"/>
      <c r="S6" s="43"/>
      <c r="T6" s="43"/>
      <c r="U6" s="43"/>
      <c r="V6" s="44"/>
      <c r="W6" s="45"/>
      <c r="X6" s="46"/>
      <c r="Y6" s="47"/>
      <c r="Z6" s="48"/>
      <c r="AA6" s="47"/>
      <c r="AB6" s="35"/>
      <c r="AC6" s="36"/>
      <c r="AD6" s="16"/>
      <c r="AE6" s="49"/>
      <c r="AF6" s="50"/>
      <c r="AJ6" s="20"/>
      <c r="AK6" s="20"/>
      <c r="AL6" s="20"/>
      <c r="AM6" s="20"/>
    </row>
    <row r="7" spans="1:39" s="19" customFormat="1" ht="20.100000000000001" customHeight="1">
      <c r="A7" s="51">
        <v>1</v>
      </c>
      <c r="B7" s="52" t="s">
        <v>37</v>
      </c>
      <c r="C7" s="53">
        <v>34558.5</v>
      </c>
      <c r="D7" s="54">
        <v>173</v>
      </c>
      <c r="E7" s="54">
        <v>198</v>
      </c>
      <c r="F7" s="55">
        <v>103</v>
      </c>
      <c r="G7" s="55">
        <v>95</v>
      </c>
      <c r="H7" s="55">
        <v>1</v>
      </c>
      <c r="I7" s="55">
        <v>0</v>
      </c>
      <c r="J7" s="55">
        <v>0</v>
      </c>
      <c r="K7" s="55">
        <v>3</v>
      </c>
      <c r="L7" s="54">
        <v>57</v>
      </c>
      <c r="M7" s="55">
        <v>41</v>
      </c>
      <c r="N7" s="55">
        <v>16</v>
      </c>
      <c r="O7" s="54">
        <v>140</v>
      </c>
      <c r="P7" s="56">
        <v>8.6003154072080665</v>
      </c>
      <c r="Q7" s="56">
        <v>9.8431355527583655</v>
      </c>
      <c r="R7" s="57">
        <v>5.2855832028930747</v>
      </c>
      <c r="S7" s="57">
        <v>5.7803468208092488</v>
      </c>
      <c r="T7" s="57">
        <v>17.045454545454547</v>
      </c>
      <c r="U7" s="58">
        <v>17.045454545454547</v>
      </c>
      <c r="V7" s="59"/>
      <c r="W7" s="59">
        <v>-1.242820145550299</v>
      </c>
      <c r="X7" s="60">
        <v>18527</v>
      </c>
      <c r="Y7" s="55">
        <v>0</v>
      </c>
      <c r="Z7" s="61">
        <v>1</v>
      </c>
      <c r="AA7" s="62">
        <v>1.9629798903107862</v>
      </c>
      <c r="AB7" s="63">
        <v>8752</v>
      </c>
      <c r="AC7" s="64">
        <v>1</v>
      </c>
      <c r="AD7" s="65">
        <v>5.7803468208092488</v>
      </c>
      <c r="AE7" s="66">
        <v>-12.5</v>
      </c>
      <c r="AF7" s="64">
        <v>-25</v>
      </c>
      <c r="AJ7" s="20"/>
      <c r="AK7" s="20"/>
      <c r="AL7" s="20"/>
      <c r="AM7" s="20"/>
    </row>
    <row r="8" spans="1:39" s="19" customFormat="1" ht="20.100000000000001" customHeight="1">
      <c r="A8" s="51">
        <v>2</v>
      </c>
      <c r="B8" s="52" t="s">
        <v>38</v>
      </c>
      <c r="C8" s="53">
        <v>8057.5</v>
      </c>
      <c r="D8" s="54">
        <v>46</v>
      </c>
      <c r="E8" s="54">
        <v>60</v>
      </c>
      <c r="F8" s="55">
        <v>36</v>
      </c>
      <c r="G8" s="55">
        <v>24</v>
      </c>
      <c r="H8" s="55">
        <v>2</v>
      </c>
      <c r="I8" s="55">
        <v>2</v>
      </c>
      <c r="J8" s="55">
        <v>0</v>
      </c>
      <c r="K8" s="55">
        <v>0</v>
      </c>
      <c r="L8" s="54">
        <v>19</v>
      </c>
      <c r="M8" s="55">
        <v>16</v>
      </c>
      <c r="N8" s="55">
        <v>3</v>
      </c>
      <c r="O8" s="54">
        <v>37</v>
      </c>
      <c r="P8" s="56">
        <v>9.8080049643189575</v>
      </c>
      <c r="Q8" s="56">
        <v>12.793049953459509</v>
      </c>
      <c r="R8" s="57">
        <v>7.709494567784601</v>
      </c>
      <c r="S8" s="57">
        <v>43.478260869565219</v>
      </c>
      <c r="T8" s="57">
        <v>0</v>
      </c>
      <c r="U8" s="58">
        <v>0</v>
      </c>
      <c r="V8" s="59"/>
      <c r="W8" s="59">
        <v>-2.9850449891405511</v>
      </c>
      <c r="X8" s="60">
        <v>4234</v>
      </c>
      <c r="Y8" s="55">
        <v>0</v>
      </c>
      <c r="Z8" s="55">
        <v>4</v>
      </c>
      <c r="AA8" s="62">
        <v>29.02027027027027</v>
      </c>
      <c r="AB8" s="63">
        <v>2368</v>
      </c>
      <c r="AC8" s="64">
        <v>2</v>
      </c>
      <c r="AD8" s="67">
        <v>43.478260869565219</v>
      </c>
      <c r="AE8" s="66">
        <v>-7</v>
      </c>
      <c r="AF8" s="64">
        <v>-14</v>
      </c>
      <c r="AJ8" s="20"/>
      <c r="AK8" s="20"/>
      <c r="AL8" s="20"/>
      <c r="AM8" s="20"/>
    </row>
    <row r="9" spans="1:39" s="19" customFormat="1" ht="20.100000000000001" customHeight="1">
      <c r="A9" s="51">
        <v>3</v>
      </c>
      <c r="B9" s="52" t="s">
        <v>39</v>
      </c>
      <c r="C9" s="53">
        <v>12386.5</v>
      </c>
      <c r="D9" s="54">
        <v>74</v>
      </c>
      <c r="E9" s="54">
        <v>109</v>
      </c>
      <c r="F9" s="55">
        <v>61</v>
      </c>
      <c r="G9" s="55">
        <v>48</v>
      </c>
      <c r="H9" s="55">
        <v>0</v>
      </c>
      <c r="I9" s="55">
        <v>0</v>
      </c>
      <c r="J9" s="55">
        <v>0</v>
      </c>
      <c r="K9" s="55">
        <v>0</v>
      </c>
      <c r="L9" s="54">
        <v>23</v>
      </c>
      <c r="M9" s="55">
        <v>20</v>
      </c>
      <c r="N9" s="55">
        <v>3</v>
      </c>
      <c r="O9" s="54">
        <v>86</v>
      </c>
      <c r="P9" s="56">
        <v>10.263754894441529</v>
      </c>
      <c r="Q9" s="56">
        <v>15.118233560731442</v>
      </c>
      <c r="R9" s="57">
        <v>6.4355048859934847</v>
      </c>
      <c r="S9" s="57">
        <v>0</v>
      </c>
      <c r="T9" s="57">
        <v>0</v>
      </c>
      <c r="U9" s="58">
        <v>0</v>
      </c>
      <c r="V9" s="59"/>
      <c r="W9" s="59">
        <v>-4.8544786662899124</v>
      </c>
      <c r="X9" s="60">
        <v>6140</v>
      </c>
      <c r="Y9" s="55">
        <v>0</v>
      </c>
      <c r="Z9" s="55">
        <v>0</v>
      </c>
      <c r="AA9" s="62">
        <v>0</v>
      </c>
      <c r="AB9" s="63">
        <v>3843</v>
      </c>
      <c r="AC9" s="64">
        <v>0</v>
      </c>
      <c r="AD9" s="68">
        <v>0</v>
      </c>
      <c r="AE9" s="66">
        <v>-17.5</v>
      </c>
      <c r="AF9" s="64">
        <v>-35</v>
      </c>
      <c r="AJ9" s="20"/>
      <c r="AK9" s="20"/>
      <c r="AL9" s="20"/>
      <c r="AM9" s="20"/>
    </row>
    <row r="10" spans="1:39" s="19" customFormat="1" ht="20.100000000000001" customHeight="1">
      <c r="A10" s="51">
        <v>4</v>
      </c>
      <c r="B10" s="52" t="s">
        <v>40</v>
      </c>
      <c r="C10" s="53">
        <v>13705.5</v>
      </c>
      <c r="D10" s="54">
        <v>104</v>
      </c>
      <c r="E10" s="54">
        <v>80</v>
      </c>
      <c r="F10" s="55">
        <v>48</v>
      </c>
      <c r="G10" s="55">
        <v>32</v>
      </c>
      <c r="H10" s="55">
        <v>2</v>
      </c>
      <c r="I10" s="55">
        <v>0</v>
      </c>
      <c r="J10" s="55">
        <v>1</v>
      </c>
      <c r="K10" s="55">
        <v>1</v>
      </c>
      <c r="L10" s="54">
        <v>21</v>
      </c>
      <c r="M10" s="55">
        <v>18</v>
      </c>
      <c r="N10" s="55">
        <v>3</v>
      </c>
      <c r="O10" s="54">
        <v>57</v>
      </c>
      <c r="P10" s="56">
        <v>13.036518186129657</v>
      </c>
      <c r="Q10" s="56">
        <v>10.028090912407428</v>
      </c>
      <c r="R10" s="57">
        <v>5.2954645530603255</v>
      </c>
      <c r="S10" s="57">
        <v>19.23076923076923</v>
      </c>
      <c r="T10" s="57">
        <v>19.047619047619047</v>
      </c>
      <c r="U10" s="58">
        <v>9.5238095238095237</v>
      </c>
      <c r="V10" s="59"/>
      <c r="W10" s="59">
        <v>3.0084272737222282</v>
      </c>
      <c r="X10" s="60">
        <v>6813</v>
      </c>
      <c r="Y10" s="55">
        <v>1</v>
      </c>
      <c r="Z10" s="55">
        <v>3</v>
      </c>
      <c r="AA10" s="62">
        <v>11.963788300835654</v>
      </c>
      <c r="AB10" s="63">
        <v>4308</v>
      </c>
      <c r="AC10" s="64">
        <v>2</v>
      </c>
      <c r="AD10" s="68">
        <v>19.23076923076923</v>
      </c>
      <c r="AE10" s="66">
        <v>12</v>
      </c>
      <c r="AF10" s="64">
        <v>24</v>
      </c>
      <c r="AJ10" s="20"/>
      <c r="AK10" s="20"/>
      <c r="AL10" s="20"/>
      <c r="AM10" s="20"/>
    </row>
    <row r="11" spans="1:39" s="19" customFormat="1" ht="20.100000000000001" customHeight="1">
      <c r="A11" s="51">
        <v>5</v>
      </c>
      <c r="B11" s="52" t="s">
        <v>41</v>
      </c>
      <c r="C11" s="53">
        <v>14125</v>
      </c>
      <c r="D11" s="54">
        <v>90</v>
      </c>
      <c r="E11" s="54">
        <v>124</v>
      </c>
      <c r="F11" s="55">
        <v>61</v>
      </c>
      <c r="G11" s="55">
        <v>63</v>
      </c>
      <c r="H11" s="55">
        <v>0</v>
      </c>
      <c r="I11" s="55">
        <v>1</v>
      </c>
      <c r="J11" s="55">
        <v>0</v>
      </c>
      <c r="K11" s="55">
        <v>2</v>
      </c>
      <c r="L11" s="54">
        <v>33</v>
      </c>
      <c r="M11" s="55">
        <v>25</v>
      </c>
      <c r="N11" s="55">
        <v>8</v>
      </c>
      <c r="O11" s="54">
        <v>90</v>
      </c>
      <c r="P11" s="56">
        <v>10.946548672566372</v>
      </c>
      <c r="Q11" s="56">
        <v>15.081911504424777</v>
      </c>
      <c r="R11" s="57">
        <v>8.0008467400508056</v>
      </c>
      <c r="S11" s="57">
        <v>0</v>
      </c>
      <c r="T11" s="57">
        <v>21.739130434782609</v>
      </c>
      <c r="U11" s="58">
        <v>21.739130434782609</v>
      </c>
      <c r="V11" s="59"/>
      <c r="W11" s="59">
        <v>-4.135362831858405</v>
      </c>
      <c r="X11" s="69">
        <v>7086</v>
      </c>
      <c r="Y11" s="55">
        <v>1</v>
      </c>
      <c r="Z11" s="55">
        <v>2</v>
      </c>
      <c r="AA11" s="62">
        <v>7.7178796046720572</v>
      </c>
      <c r="AB11" s="63">
        <v>4452</v>
      </c>
      <c r="AC11" s="64">
        <v>1</v>
      </c>
      <c r="AD11" s="68">
        <v>11.111111111111111</v>
      </c>
      <c r="AE11" s="66">
        <v>-17</v>
      </c>
      <c r="AF11" s="64">
        <v>-34</v>
      </c>
      <c r="AJ11" s="20"/>
      <c r="AK11" s="20"/>
      <c r="AL11" s="20"/>
      <c r="AM11" s="20"/>
    </row>
    <row r="12" spans="1:39" s="19" customFormat="1" ht="20.100000000000001" customHeight="1">
      <c r="A12" s="51">
        <v>6</v>
      </c>
      <c r="B12" s="52" t="s">
        <v>42</v>
      </c>
      <c r="C12" s="53">
        <v>11784.5</v>
      </c>
      <c r="D12" s="54">
        <v>113</v>
      </c>
      <c r="E12" s="54">
        <v>66</v>
      </c>
      <c r="F12" s="55">
        <v>39</v>
      </c>
      <c r="G12" s="55">
        <v>27</v>
      </c>
      <c r="H12" s="55">
        <v>0</v>
      </c>
      <c r="I12" s="55">
        <v>1</v>
      </c>
      <c r="J12" s="55">
        <v>0</v>
      </c>
      <c r="K12" s="55">
        <v>0</v>
      </c>
      <c r="L12" s="54">
        <v>26</v>
      </c>
      <c r="M12" s="55">
        <v>25</v>
      </c>
      <c r="N12" s="55">
        <v>1</v>
      </c>
      <c r="O12" s="54">
        <v>39</v>
      </c>
      <c r="P12" s="56">
        <v>16.473673045101616</v>
      </c>
      <c r="Q12" s="56">
        <v>9.6217913360770488</v>
      </c>
      <c r="R12" s="57">
        <v>7.6381668946648418</v>
      </c>
      <c r="S12" s="57">
        <v>0</v>
      </c>
      <c r="T12" s="57">
        <v>0</v>
      </c>
      <c r="U12" s="58">
        <v>0</v>
      </c>
      <c r="V12" s="59"/>
      <c r="W12" s="59">
        <v>6.8518817090245676</v>
      </c>
      <c r="X12" s="70">
        <v>5848</v>
      </c>
      <c r="Y12" s="55">
        <v>0</v>
      </c>
      <c r="Z12" s="55">
        <v>1</v>
      </c>
      <c r="AA12" s="62">
        <v>3.8546107247027148</v>
      </c>
      <c r="AB12" s="63">
        <v>4457</v>
      </c>
      <c r="AC12" s="64">
        <v>0</v>
      </c>
      <c r="AD12" s="68">
        <v>0</v>
      </c>
      <c r="AE12" s="66">
        <v>23.5</v>
      </c>
      <c r="AF12" s="64">
        <v>47</v>
      </c>
      <c r="AJ12" s="20"/>
      <c r="AK12" s="20"/>
      <c r="AL12" s="20"/>
      <c r="AM12" s="20"/>
    </row>
    <row r="13" spans="1:39" s="19" customFormat="1" ht="20.100000000000001" customHeight="1">
      <c r="A13" s="51">
        <v>7</v>
      </c>
      <c r="B13" s="52" t="s">
        <v>43</v>
      </c>
      <c r="C13" s="53">
        <v>19672</v>
      </c>
      <c r="D13" s="54">
        <v>195</v>
      </c>
      <c r="E13" s="54">
        <v>82</v>
      </c>
      <c r="F13" s="55">
        <v>46</v>
      </c>
      <c r="G13" s="55">
        <v>36</v>
      </c>
      <c r="H13" s="55">
        <v>5</v>
      </c>
      <c r="I13" s="55">
        <v>2</v>
      </c>
      <c r="J13" s="55">
        <v>1</v>
      </c>
      <c r="K13" s="55">
        <v>1</v>
      </c>
      <c r="L13" s="54">
        <v>34</v>
      </c>
      <c r="M13" s="55">
        <v>26</v>
      </c>
      <c r="N13" s="55">
        <v>8</v>
      </c>
      <c r="O13" s="54">
        <v>41</v>
      </c>
      <c r="P13" s="56">
        <v>17.029788531923547</v>
      </c>
      <c r="Q13" s="56">
        <v>7.1612444082960547</v>
      </c>
      <c r="R13" s="57">
        <v>5.9610164302479847</v>
      </c>
      <c r="S13" s="57">
        <v>25.641025641025642</v>
      </c>
      <c r="T13" s="57">
        <v>10.204081632653061</v>
      </c>
      <c r="U13" s="58">
        <v>5.1020408163265305</v>
      </c>
      <c r="V13" s="59"/>
      <c r="W13" s="59">
        <v>9.8685441236274922</v>
      </c>
      <c r="X13" s="70">
        <v>9799</v>
      </c>
      <c r="Y13" s="55">
        <v>0</v>
      </c>
      <c r="Z13" s="55">
        <v>7</v>
      </c>
      <c r="AA13" s="62">
        <v>15.417948717948718</v>
      </c>
      <c r="AB13" s="63">
        <v>7800</v>
      </c>
      <c r="AC13" s="64">
        <v>7</v>
      </c>
      <c r="AD13" s="68">
        <v>35.897435897435898</v>
      </c>
      <c r="AE13" s="66">
        <v>56.5</v>
      </c>
      <c r="AF13" s="64">
        <v>113</v>
      </c>
      <c r="AJ13" s="20"/>
      <c r="AK13" s="20"/>
      <c r="AL13" s="20"/>
      <c r="AM13" s="20"/>
    </row>
    <row r="14" spans="1:39" s="19" customFormat="1" ht="20.100000000000001" customHeight="1">
      <c r="A14" s="51">
        <v>8</v>
      </c>
      <c r="B14" s="52" t="s">
        <v>44</v>
      </c>
      <c r="C14" s="53">
        <v>14611</v>
      </c>
      <c r="D14" s="54">
        <v>125</v>
      </c>
      <c r="E14" s="54">
        <v>80</v>
      </c>
      <c r="F14" s="55">
        <v>51</v>
      </c>
      <c r="G14" s="55">
        <v>29</v>
      </c>
      <c r="H14" s="55">
        <v>1</v>
      </c>
      <c r="I14" s="55">
        <v>1</v>
      </c>
      <c r="J14" s="55">
        <v>0</v>
      </c>
      <c r="K14" s="55">
        <v>1</v>
      </c>
      <c r="L14" s="54">
        <v>22</v>
      </c>
      <c r="M14" s="55">
        <v>18</v>
      </c>
      <c r="N14" s="55">
        <v>4</v>
      </c>
      <c r="O14" s="54">
        <v>56</v>
      </c>
      <c r="P14" s="56">
        <v>14.697830401752105</v>
      </c>
      <c r="Q14" s="56">
        <v>9.4066114571213468</v>
      </c>
      <c r="R14" s="57">
        <v>5.31141090500281</v>
      </c>
      <c r="S14" s="57">
        <v>8</v>
      </c>
      <c r="T14" s="57">
        <v>7.9365079365079367</v>
      </c>
      <c r="U14" s="58">
        <v>7.9365079365079367</v>
      </c>
      <c r="V14" s="59"/>
      <c r="W14" s="59">
        <v>5.2912189446307583</v>
      </c>
      <c r="X14" s="60">
        <v>7116</v>
      </c>
      <c r="Y14" s="55">
        <v>2</v>
      </c>
      <c r="Z14" s="55">
        <v>4</v>
      </c>
      <c r="AA14" s="62">
        <v>13.286929621036348</v>
      </c>
      <c r="AB14" s="63">
        <v>5172</v>
      </c>
      <c r="AC14" s="64">
        <v>1</v>
      </c>
      <c r="AD14" s="68">
        <v>8</v>
      </c>
      <c r="AE14" s="66">
        <v>22.5</v>
      </c>
      <c r="AF14" s="64">
        <v>45</v>
      </c>
      <c r="AJ14" s="20"/>
      <c r="AK14" s="20"/>
      <c r="AL14" s="20"/>
      <c r="AM14" s="20"/>
    </row>
    <row r="15" spans="1:39" s="19" customFormat="1" ht="20.100000000000001" customHeight="1">
      <c r="A15" s="51">
        <v>9</v>
      </c>
      <c r="B15" s="52" t="s">
        <v>45</v>
      </c>
      <c r="C15" s="53">
        <v>16119</v>
      </c>
      <c r="D15" s="54">
        <v>113</v>
      </c>
      <c r="E15" s="54">
        <v>117</v>
      </c>
      <c r="F15" s="55">
        <v>76</v>
      </c>
      <c r="G15" s="55">
        <v>41</v>
      </c>
      <c r="H15" s="55">
        <v>1</v>
      </c>
      <c r="I15" s="55">
        <v>3</v>
      </c>
      <c r="J15" s="55">
        <v>0</v>
      </c>
      <c r="K15" s="55">
        <v>0</v>
      </c>
      <c r="L15" s="54">
        <v>41</v>
      </c>
      <c r="M15" s="55">
        <v>35</v>
      </c>
      <c r="N15" s="55">
        <v>6</v>
      </c>
      <c r="O15" s="54">
        <v>72</v>
      </c>
      <c r="P15" s="56">
        <v>12.043799243129225</v>
      </c>
      <c r="Q15" s="56">
        <v>12.470128419877163</v>
      </c>
      <c r="R15" s="57">
        <v>8.4346784816189668</v>
      </c>
      <c r="S15" s="57">
        <v>8.8495575221238933</v>
      </c>
      <c r="T15" s="57">
        <v>0</v>
      </c>
      <c r="U15" s="58">
        <v>0</v>
      </c>
      <c r="V15" s="59"/>
      <c r="W15" s="59">
        <v>-0.42632917674793802</v>
      </c>
      <c r="X15" s="60">
        <v>8351</v>
      </c>
      <c r="Y15" s="55">
        <v>0</v>
      </c>
      <c r="Z15" s="55">
        <v>4</v>
      </c>
      <c r="AA15" s="62">
        <v>13.385274639657187</v>
      </c>
      <c r="AB15" s="63">
        <v>5134</v>
      </c>
      <c r="AC15" s="64">
        <v>1</v>
      </c>
      <c r="AD15" s="68">
        <v>8.8495575221238933</v>
      </c>
      <c r="AE15" s="66">
        <v>-2</v>
      </c>
      <c r="AF15" s="64">
        <v>-4</v>
      </c>
      <c r="AJ15" s="20"/>
      <c r="AK15" s="20"/>
      <c r="AL15" s="20"/>
      <c r="AM15" s="20"/>
    </row>
    <row r="16" spans="1:39" s="19" customFormat="1" ht="20.100000000000001" customHeight="1">
      <c r="A16" s="71">
        <v>10</v>
      </c>
      <c r="B16" s="72" t="s">
        <v>46</v>
      </c>
      <c r="C16" s="53">
        <v>10752</v>
      </c>
      <c r="D16" s="54">
        <v>68</v>
      </c>
      <c r="E16" s="54">
        <v>78</v>
      </c>
      <c r="F16" s="55">
        <v>39</v>
      </c>
      <c r="G16" s="55">
        <v>39</v>
      </c>
      <c r="H16" s="55">
        <v>0</v>
      </c>
      <c r="I16" s="55">
        <v>0</v>
      </c>
      <c r="J16" s="55">
        <v>0</v>
      </c>
      <c r="K16" s="55">
        <v>2</v>
      </c>
      <c r="L16" s="54">
        <v>18</v>
      </c>
      <c r="M16" s="55">
        <v>11</v>
      </c>
      <c r="N16" s="55">
        <v>7</v>
      </c>
      <c r="O16" s="54">
        <v>60</v>
      </c>
      <c r="P16" s="56">
        <v>10.865327380952381</v>
      </c>
      <c r="Q16" s="56">
        <v>12.463169642857142</v>
      </c>
      <c r="R16" s="57">
        <v>5.9173363949483351</v>
      </c>
      <c r="S16" s="57">
        <v>0</v>
      </c>
      <c r="T16" s="57">
        <v>28.571428571428573</v>
      </c>
      <c r="U16" s="58">
        <v>28.571428571428573</v>
      </c>
      <c r="V16" s="59"/>
      <c r="W16" s="59">
        <v>-1.597842261904761</v>
      </c>
      <c r="X16" s="60">
        <v>5226</v>
      </c>
      <c r="Y16" s="55">
        <v>0</v>
      </c>
      <c r="Z16" s="55">
        <v>0</v>
      </c>
      <c r="AA16" s="62">
        <v>0</v>
      </c>
      <c r="AB16" s="63">
        <v>3058</v>
      </c>
      <c r="AC16" s="64">
        <v>0</v>
      </c>
      <c r="AD16" s="68">
        <v>0</v>
      </c>
      <c r="AE16" s="66">
        <v>-5</v>
      </c>
      <c r="AF16" s="64">
        <v>-10</v>
      </c>
      <c r="AJ16" s="20"/>
      <c r="AK16" s="20"/>
      <c r="AL16" s="20"/>
      <c r="AM16" s="20"/>
    </row>
    <row r="17" spans="1:39" s="90" customFormat="1" ht="30" customHeight="1">
      <c r="A17" s="73">
        <v>11</v>
      </c>
      <c r="B17" s="74" t="s">
        <v>47</v>
      </c>
      <c r="C17" s="75">
        <v>155771.5</v>
      </c>
      <c r="D17" s="76">
        <v>1101</v>
      </c>
      <c r="E17" s="76">
        <v>994</v>
      </c>
      <c r="F17" s="76">
        <v>560</v>
      </c>
      <c r="G17" s="76">
        <v>434</v>
      </c>
      <c r="H17" s="76">
        <v>12</v>
      </c>
      <c r="I17" s="76">
        <v>10</v>
      </c>
      <c r="J17" s="76">
        <v>2</v>
      </c>
      <c r="K17" s="76">
        <v>10</v>
      </c>
      <c r="L17" s="76">
        <v>294</v>
      </c>
      <c r="M17" s="76">
        <v>235</v>
      </c>
      <c r="N17" s="76">
        <v>59</v>
      </c>
      <c r="O17" s="76">
        <v>678</v>
      </c>
      <c r="P17" s="77">
        <v>12.142901621926988</v>
      </c>
      <c r="Q17" s="77">
        <v>10.96280128264798</v>
      </c>
      <c r="R17" s="78">
        <v>6.376619113748264</v>
      </c>
      <c r="S17" s="79">
        <v>10.899182561307901</v>
      </c>
      <c r="T17" s="80">
        <v>10.801080108010801</v>
      </c>
      <c r="U17" s="81">
        <v>9.0009000900090008</v>
      </c>
      <c r="V17" s="82"/>
      <c r="W17" s="82">
        <v>1.1801003392790079</v>
      </c>
      <c r="X17" s="83">
        <v>79210</v>
      </c>
      <c r="Y17" s="76">
        <v>4</v>
      </c>
      <c r="Z17" s="84">
        <v>26</v>
      </c>
      <c r="AA17" s="62">
        <v>9.0315014759998373</v>
      </c>
      <c r="AB17" s="85">
        <v>49458</v>
      </c>
      <c r="AC17" s="86">
        <v>15</v>
      </c>
      <c r="AD17" s="87">
        <v>13.623978201634877</v>
      </c>
      <c r="AE17" s="88">
        <v>53.5</v>
      </c>
      <c r="AF17" s="89">
        <v>107</v>
      </c>
      <c r="AM17" s="91"/>
    </row>
    <row r="18" spans="1:39" s="19" customFormat="1" ht="26.25" customHeight="1">
      <c r="A18" s="71">
        <v>12</v>
      </c>
      <c r="B18" s="92" t="s">
        <v>48</v>
      </c>
      <c r="C18" s="53">
        <v>64589</v>
      </c>
      <c r="D18" s="54">
        <v>595</v>
      </c>
      <c r="E18" s="54">
        <v>344</v>
      </c>
      <c r="F18" s="55">
        <v>198</v>
      </c>
      <c r="G18" s="55">
        <v>146</v>
      </c>
      <c r="H18" s="55">
        <v>0</v>
      </c>
      <c r="I18" s="55">
        <v>3</v>
      </c>
      <c r="J18" s="55">
        <v>0</v>
      </c>
      <c r="K18" s="55">
        <v>3</v>
      </c>
      <c r="L18" s="54">
        <v>101</v>
      </c>
      <c r="M18" s="55">
        <v>76</v>
      </c>
      <c r="N18" s="55">
        <v>25</v>
      </c>
      <c r="O18" s="54">
        <v>240</v>
      </c>
      <c r="P18" s="56">
        <v>15.826379104801127</v>
      </c>
      <c r="Q18" s="56">
        <v>9.15004102865813</v>
      </c>
      <c r="R18" s="57">
        <v>4.6838525076931381</v>
      </c>
      <c r="S18" s="57">
        <v>0</v>
      </c>
      <c r="T18" s="93">
        <v>5.0167224080267561</v>
      </c>
      <c r="U18" s="94">
        <v>5.0167224080267561</v>
      </c>
      <c r="V18" s="95"/>
      <c r="W18" s="95">
        <v>6.6763380761429971</v>
      </c>
      <c r="X18" s="96">
        <v>37046</v>
      </c>
      <c r="Y18" s="55">
        <v>1</v>
      </c>
      <c r="Z18" s="55">
        <v>4</v>
      </c>
      <c r="AA18" s="62">
        <v>3.8173536273747364</v>
      </c>
      <c r="AB18" s="97">
        <v>18002</v>
      </c>
      <c r="AC18" s="64">
        <v>1</v>
      </c>
      <c r="AD18" s="98">
        <v>1.680672268907563</v>
      </c>
      <c r="AE18" s="99">
        <v>125.5</v>
      </c>
      <c r="AF18" s="100">
        <v>251</v>
      </c>
      <c r="AJ18" s="20"/>
      <c r="AK18" s="20"/>
      <c r="AL18" s="20"/>
      <c r="AM18" s="20"/>
    </row>
    <row r="19" spans="1:39" s="90" customFormat="1" ht="28.5" customHeight="1">
      <c r="A19" s="409" t="s">
        <v>49</v>
      </c>
      <c r="B19" s="410"/>
      <c r="C19" s="75">
        <v>220360.5</v>
      </c>
      <c r="D19" s="76">
        <v>1696</v>
      </c>
      <c r="E19" s="76">
        <v>1338</v>
      </c>
      <c r="F19" s="76">
        <v>758</v>
      </c>
      <c r="G19" s="76">
        <v>580</v>
      </c>
      <c r="H19" s="76">
        <v>12</v>
      </c>
      <c r="I19" s="76">
        <v>13</v>
      </c>
      <c r="J19" s="76">
        <v>2</v>
      </c>
      <c r="K19" s="76">
        <v>13</v>
      </c>
      <c r="L19" s="76">
        <v>395</v>
      </c>
      <c r="M19" s="76">
        <v>311</v>
      </c>
      <c r="N19" s="76">
        <v>84</v>
      </c>
      <c r="O19" s="76">
        <v>918</v>
      </c>
      <c r="P19" s="77">
        <v>13.222551228555027</v>
      </c>
      <c r="Q19" s="77">
        <v>10.431470249885983</v>
      </c>
      <c r="R19" s="78">
        <v>5.8372041012936968</v>
      </c>
      <c r="S19" s="79">
        <v>7.0754716981132075</v>
      </c>
      <c r="T19" s="80">
        <v>8.7770626097132833</v>
      </c>
      <c r="U19" s="81">
        <v>7.6067875950848451</v>
      </c>
      <c r="V19" s="82"/>
      <c r="W19" s="82">
        <v>2.7910809786690436</v>
      </c>
      <c r="X19" s="101">
        <v>116256</v>
      </c>
      <c r="Y19" s="76">
        <v>5</v>
      </c>
      <c r="Z19" s="102">
        <v>30</v>
      </c>
      <c r="AA19" s="62">
        <v>7.6400830121553502</v>
      </c>
      <c r="AB19" s="103">
        <v>67460</v>
      </c>
      <c r="AC19" s="86">
        <v>16</v>
      </c>
      <c r="AD19" s="87">
        <v>9.433962264150944</v>
      </c>
      <c r="AE19" s="89">
        <v>179</v>
      </c>
      <c r="AF19" s="89">
        <v>358</v>
      </c>
      <c r="AM19" s="91"/>
    </row>
    <row r="20" spans="1:39" s="20" customFormat="1" ht="28.5" customHeight="1">
      <c r="A20" s="130" t="s">
        <v>50</v>
      </c>
      <c r="B20" s="428"/>
      <c r="C20" s="426">
        <v>219101.5</v>
      </c>
      <c r="D20" s="55">
        <v>1768</v>
      </c>
      <c r="E20" s="55">
        <v>1298</v>
      </c>
      <c r="F20" s="55">
        <v>696</v>
      </c>
      <c r="G20" s="55">
        <v>602</v>
      </c>
      <c r="H20" s="55">
        <v>15</v>
      </c>
      <c r="I20" s="55">
        <v>7</v>
      </c>
      <c r="J20" s="55">
        <v>4</v>
      </c>
      <c r="K20" s="55">
        <v>11</v>
      </c>
      <c r="L20" s="55">
        <v>353</v>
      </c>
      <c r="M20" s="55">
        <v>280</v>
      </c>
      <c r="N20" s="55">
        <v>73</v>
      </c>
      <c r="O20" s="55">
        <v>920</v>
      </c>
      <c r="P20" s="104">
        <v>13.895368128470139</v>
      </c>
      <c r="Q20" s="104">
        <v>10.201463705177737</v>
      </c>
      <c r="R20" s="93">
        <v>5.2298096032899997</v>
      </c>
      <c r="S20" s="93">
        <v>7.9</v>
      </c>
      <c r="T20" s="93">
        <v>8.4317032040472171</v>
      </c>
      <c r="U20" s="94">
        <v>6.1832490163012928</v>
      </c>
      <c r="V20" s="95">
        <v>0</v>
      </c>
      <c r="W20" s="95">
        <v>3.6939044232924019</v>
      </c>
      <c r="X20" s="105">
        <v>116231</v>
      </c>
      <c r="Y20" s="53">
        <v>10</v>
      </c>
      <c r="Z20" s="55">
        <v>32</v>
      </c>
      <c r="AA20" s="106">
        <v>8.1999999999999993</v>
      </c>
      <c r="AB20" s="64">
        <v>67058</v>
      </c>
      <c r="AC20" s="107">
        <v>19</v>
      </c>
      <c r="AD20" s="67">
        <v>10.746606334841628</v>
      </c>
      <c r="AE20" s="108"/>
      <c r="AF20" s="108"/>
    </row>
    <row r="21" spans="1:39" s="19" customFormat="1" ht="31.8" customHeight="1">
      <c r="A21" s="109" t="s">
        <v>51</v>
      </c>
      <c r="B21" s="110"/>
      <c r="C21" s="111"/>
      <c r="D21" s="112">
        <v>-72</v>
      </c>
      <c r="E21" s="112">
        <v>40</v>
      </c>
      <c r="F21" s="112">
        <v>62</v>
      </c>
      <c r="G21" s="112">
        <v>-22</v>
      </c>
      <c r="H21" s="112">
        <v>-3</v>
      </c>
      <c r="I21" s="112">
        <v>6</v>
      </c>
      <c r="J21" s="112">
        <v>-2</v>
      </c>
      <c r="K21" s="112">
        <v>2</v>
      </c>
      <c r="L21" s="112">
        <v>42</v>
      </c>
      <c r="M21" s="112">
        <v>31</v>
      </c>
      <c r="N21" s="112">
        <v>11</v>
      </c>
      <c r="O21" s="112">
        <v>-2</v>
      </c>
      <c r="P21" s="113">
        <v>-4.8420228503092466E-2</v>
      </c>
      <c r="Q21" s="113">
        <v>2.2546425822355998E-2</v>
      </c>
      <c r="R21" s="113">
        <v>0.11614084337249952</v>
      </c>
      <c r="S21" s="113">
        <v>-0.1043706711249105</v>
      </c>
      <c r="T21" s="113">
        <v>4.0959625511995501E-2</v>
      </c>
      <c r="U21" s="113">
        <v>0.23022501196872169</v>
      </c>
      <c r="V21" s="113"/>
      <c r="W21" s="113">
        <v>-0.24440898874656469</v>
      </c>
      <c r="X21" s="112">
        <v>25</v>
      </c>
      <c r="Y21" s="112">
        <v>-5</v>
      </c>
      <c r="Z21" s="112">
        <v>-2</v>
      </c>
      <c r="AA21" s="113">
        <v>-6.8282559493249906E-2</v>
      </c>
      <c r="AB21" s="112">
        <v>402</v>
      </c>
      <c r="AC21" s="467">
        <v>-3</v>
      </c>
      <c r="AD21" s="468">
        <v>-0.12214498510426997</v>
      </c>
      <c r="AE21" s="114"/>
      <c r="AF21" s="114"/>
      <c r="AG21" s="115"/>
      <c r="AJ21" s="116"/>
      <c r="AK21" s="20"/>
      <c r="AL21" s="20"/>
      <c r="AM21" s="20"/>
    </row>
    <row r="22" spans="1:39" s="20" customFormat="1" ht="18.600000000000001" customHeight="1">
      <c r="A22" s="429" t="s">
        <v>52</v>
      </c>
      <c r="B22" s="430"/>
      <c r="C22" s="431"/>
      <c r="D22" s="99">
        <v>1959</v>
      </c>
      <c r="E22" s="99">
        <v>1263</v>
      </c>
      <c r="F22" s="99">
        <v>703</v>
      </c>
      <c r="G22" s="99">
        <v>560</v>
      </c>
      <c r="H22" s="99">
        <v>17</v>
      </c>
      <c r="I22" s="99">
        <v>7</v>
      </c>
      <c r="J22" s="99">
        <v>7</v>
      </c>
      <c r="K22" s="99">
        <v>10</v>
      </c>
      <c r="L22" s="99">
        <v>353</v>
      </c>
      <c r="M22" s="99"/>
      <c r="N22" s="99"/>
      <c r="O22" s="99">
        <v>886</v>
      </c>
      <c r="P22" s="117">
        <v>15.45</v>
      </c>
      <c r="Q22" s="117">
        <v>10</v>
      </c>
      <c r="R22" s="432">
        <v>5.2006365339698668</v>
      </c>
      <c r="S22" s="129">
        <v>8.5</v>
      </c>
      <c r="T22" s="129">
        <v>8.6</v>
      </c>
      <c r="U22" s="118">
        <v>5.0999999999999996</v>
      </c>
      <c r="V22" s="119">
        <v>102.1</v>
      </c>
      <c r="W22" s="95">
        <v>5.5</v>
      </c>
      <c r="X22" s="120">
        <v>116883</v>
      </c>
      <c r="Y22" s="121">
        <v>3</v>
      </c>
      <c r="Z22" s="99">
        <v>27</v>
      </c>
      <c r="AA22" s="122">
        <v>7</v>
      </c>
      <c r="AB22" s="123">
        <v>66436</v>
      </c>
      <c r="AC22" s="128">
        <v>18</v>
      </c>
      <c r="AD22" s="125"/>
      <c r="AE22" s="108"/>
      <c r="AF22" s="108"/>
      <c r="AG22" s="126"/>
      <c r="AJ22" s="127"/>
    </row>
    <row r="23" spans="1:39" s="20" customFormat="1" ht="18.600000000000001" customHeight="1">
      <c r="A23" s="427" t="s">
        <v>53</v>
      </c>
      <c r="B23" s="427"/>
      <c r="C23" s="427"/>
      <c r="D23" s="124">
        <v>1976</v>
      </c>
      <c r="E23" s="124">
        <v>1246</v>
      </c>
      <c r="F23" s="124">
        <v>654</v>
      </c>
      <c r="G23" s="124">
        <v>592</v>
      </c>
      <c r="H23" s="124">
        <v>20</v>
      </c>
      <c r="I23" s="124">
        <v>9</v>
      </c>
      <c r="J23" s="124">
        <v>4</v>
      </c>
      <c r="K23" s="124">
        <v>9</v>
      </c>
      <c r="L23" s="124">
        <v>365</v>
      </c>
      <c r="M23" s="434"/>
      <c r="N23" s="434"/>
      <c r="O23" s="124">
        <v>852</v>
      </c>
      <c r="P23" s="95">
        <v>15.653681246894722</v>
      </c>
      <c r="Q23" s="95">
        <v>9.8706917174245081</v>
      </c>
      <c r="R23" s="95">
        <v>5.3500110655249316</v>
      </c>
      <c r="S23" s="95">
        <v>9.1999999999999993</v>
      </c>
      <c r="T23" s="95">
        <v>6.5491183879093198</v>
      </c>
      <c r="U23" s="95">
        <v>4.5340050377833752</v>
      </c>
      <c r="V23" s="119"/>
      <c r="W23" s="119">
        <v>5.7829895294702141</v>
      </c>
      <c r="X23" s="105">
        <v>117482</v>
      </c>
      <c r="Y23" s="121">
        <v>5</v>
      </c>
      <c r="Z23" s="121">
        <v>34</v>
      </c>
      <c r="AA23" s="131">
        <v>8.960514233241506</v>
      </c>
      <c r="AB23" s="64">
        <v>65340</v>
      </c>
      <c r="AC23" s="124">
        <v>25</v>
      </c>
      <c r="AE23" s="108"/>
      <c r="AF23" s="108"/>
      <c r="AG23" s="126"/>
      <c r="AJ23" s="127"/>
    </row>
    <row r="24" spans="1:39" s="19" customFormat="1" ht="36" customHeight="1">
      <c r="A24" s="90"/>
      <c r="B24" s="132"/>
      <c r="R24" s="433" t="s">
        <v>54</v>
      </c>
      <c r="S24" s="433"/>
      <c r="T24" s="433"/>
      <c r="U24" s="433"/>
      <c r="V24" s="425"/>
      <c r="W24" s="425"/>
      <c r="X24" s="425"/>
      <c r="Y24" s="425"/>
      <c r="Z24" s="425"/>
      <c r="AA24" s="133"/>
      <c r="AB24" s="133"/>
      <c r="AC24" s="133"/>
      <c r="AD24" s="133"/>
      <c r="AE24" s="133"/>
      <c r="AF24" s="133"/>
      <c r="AG24" s="115"/>
      <c r="AJ24" s="126"/>
      <c r="AK24" s="20"/>
      <c r="AL24" s="20"/>
    </row>
    <row r="25" spans="1:39" s="19" customFormat="1" ht="39.75" customHeight="1">
      <c r="A25" s="134" t="s">
        <v>55</v>
      </c>
      <c r="B25" s="135"/>
      <c r="C25" s="135"/>
      <c r="D25" s="11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7"/>
      <c r="S25" s="136"/>
      <c r="T25" s="136"/>
      <c r="U25" s="136"/>
      <c r="V25" s="136"/>
      <c r="W25" s="136"/>
      <c r="X25" s="422" t="s">
        <v>56</v>
      </c>
      <c r="Y25" s="423" t="s">
        <v>57</v>
      </c>
      <c r="Z25" s="424" t="s">
        <v>58</v>
      </c>
      <c r="AA25" s="138"/>
      <c r="AB25" s="138"/>
      <c r="AC25" s="138"/>
      <c r="AD25" s="138"/>
      <c r="AE25" s="138"/>
      <c r="AF25" s="138"/>
      <c r="AJ25" s="20"/>
      <c r="AK25" s="20"/>
      <c r="AL25" s="20"/>
    </row>
    <row r="26" spans="1:39" s="19" customFormat="1" ht="21.6" customHeight="1">
      <c r="R26" s="435" t="s">
        <v>59</v>
      </c>
      <c r="S26" s="436"/>
      <c r="T26" s="436"/>
      <c r="U26" s="436"/>
      <c r="V26" s="436"/>
      <c r="W26" s="437"/>
      <c r="X26" s="139">
        <v>7.4059385453667614</v>
      </c>
      <c r="Y26" s="139">
        <v>9.0745827170927527</v>
      </c>
      <c r="Z26" s="140">
        <v>7.6400830121553502</v>
      </c>
      <c r="AA26" s="136"/>
      <c r="AB26" s="136"/>
      <c r="AC26" s="136"/>
      <c r="AD26" s="136"/>
      <c r="AE26" s="136"/>
      <c r="AF26" s="136"/>
      <c r="AJ26" s="20"/>
      <c r="AK26" s="20"/>
      <c r="AL26" s="20"/>
    </row>
    <row r="27" spans="1:39" s="20" customFormat="1" ht="21.6" customHeight="1">
      <c r="R27" s="444" t="s">
        <v>60</v>
      </c>
      <c r="S27" s="445"/>
      <c r="T27" s="445"/>
      <c r="U27" s="445"/>
      <c r="V27" s="445"/>
      <c r="W27" s="446"/>
      <c r="X27" s="141">
        <v>57994</v>
      </c>
      <c r="Y27" s="141">
        <v>9466</v>
      </c>
      <c r="Z27" s="142">
        <v>67460</v>
      </c>
      <c r="AA27" s="127"/>
      <c r="AB27" s="127"/>
      <c r="AC27" s="127"/>
      <c r="AD27" s="127"/>
      <c r="AE27" s="127"/>
      <c r="AF27" s="127"/>
    </row>
    <row r="28" spans="1:39" s="19" customFormat="1" ht="18" customHeight="1">
      <c r="R28" s="438" t="s">
        <v>191</v>
      </c>
      <c r="S28" s="439"/>
      <c r="T28" s="439"/>
      <c r="U28" s="439"/>
      <c r="V28" s="439"/>
      <c r="W28" s="440"/>
      <c r="X28" s="139">
        <v>6.5</v>
      </c>
      <c r="Y28" s="139">
        <v>20.2</v>
      </c>
      <c r="Z28" s="140">
        <v>8.1999999999999993</v>
      </c>
      <c r="AA28" s="136"/>
      <c r="AB28" s="136"/>
      <c r="AC28" s="136"/>
      <c r="AD28" s="136"/>
      <c r="AE28" s="136"/>
      <c r="AF28" s="136"/>
      <c r="AJ28" s="20"/>
      <c r="AK28" s="20"/>
      <c r="AL28" s="20"/>
    </row>
    <row r="29" spans="1:39" s="19" customFormat="1" ht="28.8" customHeight="1">
      <c r="R29" s="438" t="s">
        <v>190</v>
      </c>
      <c r="S29" s="439"/>
      <c r="T29" s="439"/>
      <c r="U29" s="439"/>
      <c r="V29" s="439"/>
      <c r="W29" s="440"/>
      <c r="X29" s="143">
        <v>0.13937516082565571</v>
      </c>
      <c r="Y29" s="143">
        <v>-0.55076323182709142</v>
      </c>
      <c r="Z29" s="447">
        <v>-6.8282559493249906E-2</v>
      </c>
      <c r="AA29" s="144"/>
      <c r="AB29" s="144"/>
      <c r="AC29" s="144"/>
      <c r="AD29" s="144"/>
      <c r="AE29" s="144"/>
      <c r="AF29" s="144"/>
      <c r="AJ29" s="20"/>
      <c r="AK29" s="20"/>
      <c r="AL29" s="20"/>
    </row>
    <row r="30" spans="1:39" s="19" customFormat="1" ht="21" customHeight="1" thickBot="1">
      <c r="R30" s="441" t="s">
        <v>61</v>
      </c>
      <c r="S30" s="442"/>
      <c r="T30" s="442"/>
      <c r="U30" s="442"/>
      <c r="V30" s="442"/>
      <c r="W30" s="443"/>
      <c r="X30" s="139">
        <v>7.1</v>
      </c>
      <c r="Y30" s="139">
        <v>6.5</v>
      </c>
      <c r="Z30" s="140">
        <v>7</v>
      </c>
      <c r="AA30" s="136"/>
      <c r="AB30" s="136"/>
      <c r="AC30" s="136"/>
      <c r="AD30" s="136"/>
      <c r="AE30" s="136"/>
      <c r="AF30" s="136"/>
      <c r="AJ30" s="20"/>
      <c r="AK30" s="20"/>
      <c r="AL30" s="20"/>
    </row>
    <row r="31" spans="1:39" s="19" customFormat="1"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J31" s="20"/>
      <c r="AK31" s="20"/>
      <c r="AL31" s="20"/>
    </row>
    <row r="32" spans="1:39" s="19" customFormat="1"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J32" s="20"/>
      <c r="AK32" s="20"/>
      <c r="AL32" s="20"/>
    </row>
    <row r="33" spans="18:29"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</row>
    <row r="34" spans="18:29"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</row>
  </sheetData>
  <sheetProtection selectLockedCells="1" selectUnlockedCells="1"/>
  <mergeCells count="40">
    <mergeCell ref="R27:W27"/>
    <mergeCell ref="R28:W28"/>
    <mergeCell ref="R29:W29"/>
    <mergeCell ref="R30:W30"/>
    <mergeCell ref="A21:C21"/>
    <mergeCell ref="A22:C22"/>
    <mergeCell ref="A23:C23"/>
    <mergeCell ref="R24:Z24"/>
    <mergeCell ref="R26:W26"/>
    <mergeCell ref="U5:U6"/>
    <mergeCell ref="Y5:Y6"/>
    <mergeCell ref="Z5:Z6"/>
    <mergeCell ref="AA5:AA6"/>
    <mergeCell ref="A20:B20"/>
    <mergeCell ref="AF4:AF6"/>
    <mergeCell ref="E5:G5"/>
    <mergeCell ref="H5:H6"/>
    <mergeCell ref="I5:I6"/>
    <mergeCell ref="L5:N5"/>
    <mergeCell ref="O5:O6"/>
    <mergeCell ref="Q5:Q6"/>
    <mergeCell ref="R5:R6"/>
    <mergeCell ref="S5:S6"/>
    <mergeCell ref="T5:T6"/>
    <mergeCell ref="W4:W6"/>
    <mergeCell ref="X4:X6"/>
    <mergeCell ref="Y4:AA4"/>
    <mergeCell ref="AB4:AB6"/>
    <mergeCell ref="AC4:AD6"/>
    <mergeCell ref="AE4:AE6"/>
    <mergeCell ref="A1:W1"/>
    <mergeCell ref="A2:W2"/>
    <mergeCell ref="A4:A6"/>
    <mergeCell ref="B4:B6"/>
    <mergeCell ref="C4:C6"/>
    <mergeCell ref="D4:D6"/>
    <mergeCell ref="E4:O4"/>
    <mergeCell ref="P4:P6"/>
    <mergeCell ref="Q4:U4"/>
    <mergeCell ref="V4:V6"/>
  </mergeCells>
  <dataValidations count="1">
    <dataValidation operator="equal" allowBlank="1" showErrorMessage="1" sqref="AC7:AC19 X7:X18 Y27:Z27">
      <formula1>0</formula1>
      <formula2>0</formula2>
    </dataValidation>
  </dataValidations>
  <pageMargins left="0" right="0" top="0" bottom="0" header="0.51181102362204722" footer="0.51181102362204722"/>
  <pageSetup paperSize="9" scale="66" firstPageNumber="0" orientation="landscape" horizontalDpi="300" verticalDpi="300" r:id="rId1"/>
  <headerFooter alignWithMargins="0"/>
  <rowBreaks count="1" manualBreakCount="1">
    <brk id="3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Zeros="0" workbookViewId="0">
      <selection activeCell="Q4" sqref="Q4"/>
    </sheetView>
  </sheetViews>
  <sheetFormatPr defaultRowHeight="13.2"/>
  <cols>
    <col min="1" max="1" width="4.77734375" customWidth="1"/>
    <col min="2" max="2" width="19.109375" customWidth="1"/>
    <col min="4" max="4" width="7.21875" customWidth="1"/>
    <col min="6" max="6" width="7.77734375" customWidth="1"/>
    <col min="7" max="7" width="6" customWidth="1"/>
    <col min="9" max="9" width="6.44140625" customWidth="1"/>
    <col min="11" max="11" width="7.5546875" customWidth="1"/>
    <col min="12" max="12" width="7.77734375" customWidth="1"/>
    <col min="15" max="15" width="8.109375" customWidth="1"/>
    <col min="17" max="17" width="6.5546875" customWidth="1"/>
    <col min="22" max="22" width="7.77734375" customWidth="1"/>
    <col min="23" max="23" width="7.44140625" customWidth="1"/>
  </cols>
  <sheetData>
    <row r="1" spans="1:24" ht="27.6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51"/>
      <c r="V1" s="252"/>
      <c r="W1" s="252"/>
      <c r="X1" s="252"/>
    </row>
    <row r="2" spans="1:24" ht="20.399999999999999">
      <c r="A2" s="253" t="s">
        <v>117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150"/>
      <c r="V2" s="254"/>
      <c r="W2" s="254"/>
      <c r="X2" s="254"/>
    </row>
    <row r="3" spans="1:24" ht="21" thickBot="1">
      <c r="A3" s="255"/>
      <c r="B3" s="256" t="s">
        <v>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150"/>
      <c r="V3" s="254"/>
      <c r="W3" s="254"/>
      <c r="X3" s="254"/>
    </row>
    <row r="4" spans="1:24" ht="102.6" customHeight="1">
      <c r="A4" s="152" t="s">
        <v>64</v>
      </c>
      <c r="B4" s="257" t="s">
        <v>65</v>
      </c>
      <c r="C4" s="448" t="s">
        <v>118</v>
      </c>
      <c r="D4" s="259" t="s">
        <v>67</v>
      </c>
      <c r="E4" s="475" t="s">
        <v>68</v>
      </c>
      <c r="F4" s="476" t="s">
        <v>69</v>
      </c>
      <c r="G4" s="476" t="s">
        <v>70</v>
      </c>
      <c r="H4" s="476" t="s">
        <v>71</v>
      </c>
      <c r="I4" s="479" t="s">
        <v>72</v>
      </c>
      <c r="J4" s="476" t="s">
        <v>73</v>
      </c>
      <c r="K4" s="477" t="s">
        <v>74</v>
      </c>
      <c r="L4" s="476" t="s">
        <v>75</v>
      </c>
      <c r="M4" s="476" t="s">
        <v>76</v>
      </c>
      <c r="N4" s="476" t="s">
        <v>77</v>
      </c>
      <c r="O4" s="476" t="s">
        <v>78</v>
      </c>
      <c r="P4" s="476" t="s">
        <v>79</v>
      </c>
      <c r="Q4" s="479" t="s">
        <v>119</v>
      </c>
      <c r="R4" s="476" t="s">
        <v>120</v>
      </c>
      <c r="S4" s="476" t="s">
        <v>80</v>
      </c>
      <c r="T4" s="476" t="s">
        <v>81</v>
      </c>
      <c r="U4" s="478" t="s">
        <v>82</v>
      </c>
      <c r="V4" s="473" t="s">
        <v>83</v>
      </c>
      <c r="W4" s="474" t="s">
        <v>121</v>
      </c>
      <c r="X4" s="260"/>
    </row>
    <row r="5" spans="1:24" ht="28.2" thickBot="1">
      <c r="A5" s="261"/>
      <c r="B5" s="262"/>
      <c r="C5" s="448"/>
      <c r="D5" s="263"/>
      <c r="E5" s="469" t="s">
        <v>85</v>
      </c>
      <c r="F5" s="470" t="s">
        <v>86</v>
      </c>
      <c r="G5" s="470" t="s">
        <v>87</v>
      </c>
      <c r="H5" s="470" t="s">
        <v>88</v>
      </c>
      <c r="I5" s="470" t="s">
        <v>89</v>
      </c>
      <c r="J5" s="470" t="s">
        <v>90</v>
      </c>
      <c r="K5" s="471" t="s">
        <v>91</v>
      </c>
      <c r="L5" s="470" t="s">
        <v>92</v>
      </c>
      <c r="M5" s="470" t="s">
        <v>93</v>
      </c>
      <c r="N5" s="470" t="s">
        <v>94</v>
      </c>
      <c r="O5" s="470" t="s">
        <v>95</v>
      </c>
      <c r="P5" s="470" t="s">
        <v>96</v>
      </c>
      <c r="Q5" s="470" t="s">
        <v>122</v>
      </c>
      <c r="R5" s="470" t="s">
        <v>123</v>
      </c>
      <c r="S5" s="470" t="s">
        <v>97</v>
      </c>
      <c r="T5" s="470" t="s">
        <v>98</v>
      </c>
      <c r="U5" s="472" t="s">
        <v>99</v>
      </c>
      <c r="V5" s="264" t="s">
        <v>100</v>
      </c>
      <c r="W5" s="265" t="s">
        <v>101</v>
      </c>
      <c r="X5" s="266"/>
    </row>
    <row r="6" spans="1:24" ht="18">
      <c r="A6" s="173">
        <v>1</v>
      </c>
      <c r="B6" s="453" t="s">
        <v>37</v>
      </c>
      <c r="C6" s="449">
        <v>34559.5</v>
      </c>
      <c r="D6" s="267">
        <v>198</v>
      </c>
      <c r="E6" s="268">
        <v>1</v>
      </c>
      <c r="F6" s="268">
        <v>29</v>
      </c>
      <c r="G6" s="268">
        <v>0</v>
      </c>
      <c r="H6" s="268">
        <v>4</v>
      </c>
      <c r="I6" s="268">
        <v>1</v>
      </c>
      <c r="J6" s="268">
        <v>4</v>
      </c>
      <c r="K6" s="268">
        <v>103</v>
      </c>
      <c r="L6" s="268">
        <v>8</v>
      </c>
      <c r="M6" s="268">
        <v>13</v>
      </c>
      <c r="N6" s="268">
        <v>0</v>
      </c>
      <c r="O6" s="268">
        <v>0</v>
      </c>
      <c r="P6" s="268">
        <v>3</v>
      </c>
      <c r="Q6" s="268">
        <v>0</v>
      </c>
      <c r="R6" s="268">
        <v>1</v>
      </c>
      <c r="S6" s="268">
        <v>2</v>
      </c>
      <c r="T6" s="268">
        <v>8</v>
      </c>
      <c r="U6" s="268">
        <v>21</v>
      </c>
      <c r="V6" s="268">
        <v>1</v>
      </c>
      <c r="W6" s="269"/>
      <c r="X6" s="270"/>
    </row>
    <row r="7" spans="1:24" ht="18">
      <c r="A7" s="173">
        <v>2</v>
      </c>
      <c r="B7" s="453" t="s">
        <v>38</v>
      </c>
      <c r="C7" s="449">
        <v>8057.5</v>
      </c>
      <c r="D7" s="271">
        <v>60</v>
      </c>
      <c r="E7" s="268">
        <v>0</v>
      </c>
      <c r="F7" s="268">
        <v>7</v>
      </c>
      <c r="G7" s="268">
        <v>0</v>
      </c>
      <c r="H7" s="268">
        <v>0</v>
      </c>
      <c r="I7" s="268">
        <v>0</v>
      </c>
      <c r="J7" s="268">
        <v>2</v>
      </c>
      <c r="K7" s="268">
        <v>30</v>
      </c>
      <c r="L7" s="268">
        <v>2</v>
      </c>
      <c r="M7" s="268">
        <v>7</v>
      </c>
      <c r="N7" s="268">
        <v>0</v>
      </c>
      <c r="O7" s="268">
        <v>1</v>
      </c>
      <c r="P7" s="268">
        <v>0</v>
      </c>
      <c r="Q7" s="268">
        <v>0</v>
      </c>
      <c r="R7" s="268">
        <v>2</v>
      </c>
      <c r="S7" s="268">
        <v>0</v>
      </c>
      <c r="T7" s="268">
        <v>0</v>
      </c>
      <c r="U7" s="268">
        <v>9</v>
      </c>
      <c r="V7" s="268">
        <v>0</v>
      </c>
      <c r="W7" s="269"/>
      <c r="X7" s="270"/>
    </row>
    <row r="8" spans="1:24" ht="18">
      <c r="A8" s="173">
        <v>3</v>
      </c>
      <c r="B8" s="453" t="s">
        <v>39</v>
      </c>
      <c r="C8" s="449">
        <v>12386.5</v>
      </c>
      <c r="D8" s="271">
        <v>109</v>
      </c>
      <c r="E8" s="268">
        <v>1</v>
      </c>
      <c r="F8" s="268">
        <v>8</v>
      </c>
      <c r="G8" s="268">
        <v>0</v>
      </c>
      <c r="H8" s="268">
        <v>5</v>
      </c>
      <c r="I8" s="268">
        <v>0</v>
      </c>
      <c r="J8" s="268">
        <v>11</v>
      </c>
      <c r="K8" s="268">
        <v>31</v>
      </c>
      <c r="L8" s="268">
        <v>5</v>
      </c>
      <c r="M8" s="268">
        <v>13</v>
      </c>
      <c r="N8" s="268">
        <v>1</v>
      </c>
      <c r="O8" s="268">
        <v>0</v>
      </c>
      <c r="P8" s="268">
        <v>5</v>
      </c>
      <c r="Q8" s="268">
        <v>0</v>
      </c>
      <c r="R8" s="268">
        <v>0</v>
      </c>
      <c r="S8" s="268">
        <v>0</v>
      </c>
      <c r="T8" s="268">
        <v>13</v>
      </c>
      <c r="U8" s="268">
        <v>16</v>
      </c>
      <c r="V8" s="268">
        <v>0</v>
      </c>
      <c r="W8" s="269"/>
      <c r="X8" s="270"/>
    </row>
    <row r="9" spans="1:24" ht="18">
      <c r="A9" s="173">
        <v>4</v>
      </c>
      <c r="B9" s="453" t="s">
        <v>40</v>
      </c>
      <c r="C9" s="449">
        <v>13706</v>
      </c>
      <c r="D9" s="271">
        <v>80</v>
      </c>
      <c r="E9" s="268">
        <v>0</v>
      </c>
      <c r="F9" s="268">
        <v>10</v>
      </c>
      <c r="G9" s="268">
        <v>0</v>
      </c>
      <c r="H9" s="268">
        <v>2</v>
      </c>
      <c r="I9" s="268">
        <v>0</v>
      </c>
      <c r="J9" s="268">
        <v>10</v>
      </c>
      <c r="K9" s="268">
        <v>21</v>
      </c>
      <c r="L9" s="268">
        <v>2</v>
      </c>
      <c r="M9" s="268">
        <v>3</v>
      </c>
      <c r="N9" s="268">
        <v>1</v>
      </c>
      <c r="O9" s="268">
        <v>0</v>
      </c>
      <c r="P9" s="268">
        <v>6</v>
      </c>
      <c r="Q9" s="268">
        <v>0</v>
      </c>
      <c r="R9" s="268">
        <v>1</v>
      </c>
      <c r="S9" s="268">
        <v>0</v>
      </c>
      <c r="T9" s="268">
        <v>7</v>
      </c>
      <c r="U9" s="268">
        <v>16</v>
      </c>
      <c r="V9" s="268">
        <v>0</v>
      </c>
      <c r="W9" s="269">
        <v>1</v>
      </c>
      <c r="X9" s="270"/>
    </row>
    <row r="10" spans="1:24" ht="18">
      <c r="A10" s="173">
        <v>5</v>
      </c>
      <c r="B10" s="453" t="s">
        <v>41</v>
      </c>
      <c r="C10" s="449">
        <v>14124.5</v>
      </c>
      <c r="D10" s="271">
        <v>124</v>
      </c>
      <c r="E10" s="268">
        <v>2</v>
      </c>
      <c r="F10" s="268">
        <v>10</v>
      </c>
      <c r="G10" s="268">
        <v>0</v>
      </c>
      <c r="H10" s="268">
        <v>0</v>
      </c>
      <c r="I10" s="268">
        <v>0</v>
      </c>
      <c r="J10" s="268">
        <v>4</v>
      </c>
      <c r="K10" s="268">
        <v>31</v>
      </c>
      <c r="L10" s="268">
        <v>5</v>
      </c>
      <c r="M10" s="268">
        <v>7</v>
      </c>
      <c r="N10" s="268">
        <v>0</v>
      </c>
      <c r="O10" s="268">
        <v>0</v>
      </c>
      <c r="P10" s="268">
        <v>12</v>
      </c>
      <c r="Q10" s="268">
        <v>0</v>
      </c>
      <c r="R10" s="268">
        <v>0</v>
      </c>
      <c r="S10" s="268">
        <v>0</v>
      </c>
      <c r="T10" s="268">
        <v>34</v>
      </c>
      <c r="U10" s="268">
        <v>19</v>
      </c>
      <c r="V10" s="268">
        <v>2</v>
      </c>
      <c r="W10" s="269"/>
      <c r="X10" s="270"/>
    </row>
    <row r="11" spans="1:24" ht="18">
      <c r="A11" s="173">
        <v>6</v>
      </c>
      <c r="B11" s="453" t="s">
        <v>42</v>
      </c>
      <c r="C11" s="449">
        <v>11784.5</v>
      </c>
      <c r="D11" s="271">
        <v>66</v>
      </c>
      <c r="E11" s="268">
        <v>0</v>
      </c>
      <c r="F11" s="268">
        <v>12</v>
      </c>
      <c r="G11" s="268">
        <v>0</v>
      </c>
      <c r="H11" s="268">
        <v>0</v>
      </c>
      <c r="I11" s="268">
        <v>0</v>
      </c>
      <c r="J11" s="268">
        <v>1</v>
      </c>
      <c r="K11" s="268">
        <v>31</v>
      </c>
      <c r="L11" s="268">
        <v>3</v>
      </c>
      <c r="M11" s="268">
        <v>3</v>
      </c>
      <c r="N11" s="268">
        <v>0</v>
      </c>
      <c r="O11" s="268">
        <v>0</v>
      </c>
      <c r="P11" s="268">
        <v>1</v>
      </c>
      <c r="Q11" s="268">
        <v>0</v>
      </c>
      <c r="R11" s="268">
        <v>0</v>
      </c>
      <c r="S11" s="268">
        <v>0</v>
      </c>
      <c r="T11" s="268">
        <v>4</v>
      </c>
      <c r="U11" s="268">
        <v>11</v>
      </c>
      <c r="V11" s="268">
        <v>0</v>
      </c>
      <c r="W11" s="269"/>
      <c r="X11" s="270"/>
    </row>
    <row r="12" spans="1:24" ht="18">
      <c r="A12" s="173">
        <v>7</v>
      </c>
      <c r="B12" s="453" t="s">
        <v>43</v>
      </c>
      <c r="C12" s="449">
        <v>19672.5</v>
      </c>
      <c r="D12" s="271">
        <v>82</v>
      </c>
      <c r="E12" s="268">
        <v>1</v>
      </c>
      <c r="F12" s="268">
        <v>9</v>
      </c>
      <c r="G12" s="268">
        <v>0</v>
      </c>
      <c r="H12" s="268">
        <v>2</v>
      </c>
      <c r="I12" s="268">
        <v>0</v>
      </c>
      <c r="J12" s="268">
        <v>1</v>
      </c>
      <c r="K12" s="268">
        <v>34</v>
      </c>
      <c r="L12" s="268">
        <v>5</v>
      </c>
      <c r="M12" s="268">
        <v>6</v>
      </c>
      <c r="N12" s="268">
        <v>0</v>
      </c>
      <c r="O12" s="268">
        <v>0</v>
      </c>
      <c r="P12" s="268">
        <v>1</v>
      </c>
      <c r="Q12" s="268">
        <v>0</v>
      </c>
      <c r="R12" s="268">
        <v>4</v>
      </c>
      <c r="S12" s="268">
        <v>0</v>
      </c>
      <c r="T12" s="268">
        <v>1</v>
      </c>
      <c r="U12" s="268">
        <v>18</v>
      </c>
      <c r="V12" s="268">
        <v>1</v>
      </c>
      <c r="W12" s="269"/>
      <c r="X12" s="270"/>
    </row>
    <row r="13" spans="1:24" ht="18">
      <c r="A13" s="173">
        <v>8</v>
      </c>
      <c r="B13" s="453" t="s">
        <v>44</v>
      </c>
      <c r="C13" s="449">
        <v>14611</v>
      </c>
      <c r="D13" s="271">
        <v>80</v>
      </c>
      <c r="E13" s="268">
        <v>0</v>
      </c>
      <c r="F13" s="268">
        <v>7</v>
      </c>
      <c r="G13" s="268">
        <v>0</v>
      </c>
      <c r="H13" s="268">
        <v>2</v>
      </c>
      <c r="I13" s="268">
        <v>0</v>
      </c>
      <c r="J13" s="268">
        <v>2</v>
      </c>
      <c r="K13" s="268">
        <v>33</v>
      </c>
      <c r="L13" s="268">
        <v>2</v>
      </c>
      <c r="M13" s="268">
        <v>1</v>
      </c>
      <c r="N13" s="268">
        <v>0</v>
      </c>
      <c r="O13" s="268">
        <v>1</v>
      </c>
      <c r="P13" s="268">
        <v>2</v>
      </c>
      <c r="Q13" s="268">
        <v>0</v>
      </c>
      <c r="R13" s="268">
        <v>0</v>
      </c>
      <c r="S13" s="268">
        <v>0</v>
      </c>
      <c r="T13" s="268">
        <v>13</v>
      </c>
      <c r="U13" s="268">
        <v>17</v>
      </c>
      <c r="V13" s="268">
        <v>0</v>
      </c>
      <c r="W13" s="269"/>
      <c r="X13" s="270"/>
    </row>
    <row r="14" spans="1:24" ht="18">
      <c r="A14" s="173">
        <v>9</v>
      </c>
      <c r="B14" s="453" t="s">
        <v>45</v>
      </c>
      <c r="C14" s="449">
        <v>16118.5</v>
      </c>
      <c r="D14" s="271">
        <v>117</v>
      </c>
      <c r="E14" s="268">
        <v>3</v>
      </c>
      <c r="F14" s="268">
        <v>11</v>
      </c>
      <c r="G14" s="268">
        <v>0</v>
      </c>
      <c r="H14" s="268">
        <v>0</v>
      </c>
      <c r="I14" s="268">
        <v>0</v>
      </c>
      <c r="J14" s="268">
        <v>3</v>
      </c>
      <c r="K14" s="268">
        <v>46</v>
      </c>
      <c r="L14" s="268">
        <v>7</v>
      </c>
      <c r="M14" s="268">
        <v>5</v>
      </c>
      <c r="N14" s="268">
        <v>0</v>
      </c>
      <c r="O14" s="268">
        <v>0</v>
      </c>
      <c r="P14" s="268">
        <v>1</v>
      </c>
      <c r="Q14" s="268">
        <v>0</v>
      </c>
      <c r="R14" s="268">
        <v>1</v>
      </c>
      <c r="S14" s="268">
        <v>0</v>
      </c>
      <c r="T14" s="268">
        <v>22</v>
      </c>
      <c r="U14" s="268">
        <v>18</v>
      </c>
      <c r="V14" s="268">
        <v>1</v>
      </c>
      <c r="W14" s="269"/>
      <c r="X14" s="272"/>
    </row>
    <row r="15" spans="1:24" ht="18">
      <c r="A15" s="173">
        <v>10</v>
      </c>
      <c r="B15" s="454" t="s">
        <v>46</v>
      </c>
      <c r="C15" s="449">
        <v>10752.5</v>
      </c>
      <c r="D15" s="271">
        <v>78</v>
      </c>
      <c r="E15" s="268">
        <v>3</v>
      </c>
      <c r="F15" s="268">
        <v>12</v>
      </c>
      <c r="G15" s="268">
        <v>0</v>
      </c>
      <c r="H15" s="268">
        <v>1</v>
      </c>
      <c r="I15" s="268">
        <v>0</v>
      </c>
      <c r="J15" s="268">
        <v>11</v>
      </c>
      <c r="K15" s="268">
        <v>27</v>
      </c>
      <c r="L15" s="268">
        <v>2</v>
      </c>
      <c r="M15" s="268">
        <v>3</v>
      </c>
      <c r="N15" s="268">
        <v>1</v>
      </c>
      <c r="O15" s="268">
        <v>0</v>
      </c>
      <c r="P15" s="268">
        <v>1</v>
      </c>
      <c r="Q15" s="268">
        <v>0</v>
      </c>
      <c r="R15" s="268">
        <v>0</v>
      </c>
      <c r="S15" s="268">
        <v>0</v>
      </c>
      <c r="T15" s="268">
        <v>7</v>
      </c>
      <c r="U15" s="268">
        <v>10</v>
      </c>
      <c r="V15" s="268">
        <v>2</v>
      </c>
      <c r="W15" s="269"/>
      <c r="X15" s="272"/>
    </row>
    <row r="16" spans="1:24" ht="28.2" customHeight="1">
      <c r="A16" s="273" t="s">
        <v>124</v>
      </c>
      <c r="B16" s="455" t="s">
        <v>47</v>
      </c>
      <c r="C16" s="450">
        <v>155773</v>
      </c>
      <c r="D16" s="275">
        <v>994</v>
      </c>
      <c r="E16" s="276">
        <v>11</v>
      </c>
      <c r="F16" s="277">
        <v>115</v>
      </c>
      <c r="G16" s="276">
        <v>0</v>
      </c>
      <c r="H16" s="276">
        <v>16</v>
      </c>
      <c r="I16" s="276">
        <v>1</v>
      </c>
      <c r="J16" s="276">
        <v>49</v>
      </c>
      <c r="K16" s="276">
        <v>387</v>
      </c>
      <c r="L16" s="276">
        <v>41</v>
      </c>
      <c r="M16" s="276">
        <v>61</v>
      </c>
      <c r="N16" s="276">
        <v>3</v>
      </c>
      <c r="O16" s="276">
        <v>2</v>
      </c>
      <c r="P16" s="276">
        <v>32</v>
      </c>
      <c r="Q16" s="276">
        <v>0</v>
      </c>
      <c r="R16" s="276">
        <v>9</v>
      </c>
      <c r="S16" s="276">
        <v>2</v>
      </c>
      <c r="T16" s="276">
        <v>109</v>
      </c>
      <c r="U16" s="276">
        <v>155</v>
      </c>
      <c r="V16" s="276">
        <v>7</v>
      </c>
      <c r="W16" s="276">
        <v>1</v>
      </c>
      <c r="X16" s="278"/>
    </row>
    <row r="17" spans="1:24" ht="18">
      <c r="A17" s="279">
        <v>11</v>
      </c>
      <c r="B17" s="456" t="s">
        <v>102</v>
      </c>
      <c r="C17" s="451">
        <v>64587.5</v>
      </c>
      <c r="D17" s="271">
        <v>344</v>
      </c>
      <c r="E17" s="268">
        <v>9</v>
      </c>
      <c r="F17" s="268">
        <v>80</v>
      </c>
      <c r="G17" s="268">
        <v>0</v>
      </c>
      <c r="H17" s="268">
        <v>9</v>
      </c>
      <c r="I17" s="268">
        <v>0</v>
      </c>
      <c r="J17" s="268">
        <v>15</v>
      </c>
      <c r="K17" s="268">
        <v>123</v>
      </c>
      <c r="L17" s="268">
        <v>14</v>
      </c>
      <c r="M17" s="268">
        <v>21</v>
      </c>
      <c r="N17" s="268">
        <v>0</v>
      </c>
      <c r="O17" s="268">
        <v>0</v>
      </c>
      <c r="P17" s="268">
        <v>1</v>
      </c>
      <c r="Q17" s="268">
        <v>0</v>
      </c>
      <c r="R17" s="268">
        <v>0</v>
      </c>
      <c r="S17" s="268">
        <v>1</v>
      </c>
      <c r="T17" s="268">
        <v>24</v>
      </c>
      <c r="U17" s="268">
        <v>44</v>
      </c>
      <c r="V17" s="268">
        <v>5</v>
      </c>
      <c r="W17" s="269">
        <v>3</v>
      </c>
      <c r="X17" s="280"/>
    </row>
    <row r="18" spans="1:24" ht="33" customHeight="1">
      <c r="A18" s="281" t="s">
        <v>125</v>
      </c>
      <c r="B18" s="457" t="s">
        <v>126</v>
      </c>
      <c r="C18" s="452">
        <v>220360.5</v>
      </c>
      <c r="D18" s="283">
        <v>1338</v>
      </c>
      <c r="E18" s="284">
        <v>20</v>
      </c>
      <c r="F18" s="284">
        <v>195</v>
      </c>
      <c r="G18" s="284">
        <v>0</v>
      </c>
      <c r="H18" s="284">
        <v>25</v>
      </c>
      <c r="I18" s="284">
        <v>1</v>
      </c>
      <c r="J18" s="284">
        <v>64</v>
      </c>
      <c r="K18" s="284">
        <v>510</v>
      </c>
      <c r="L18" s="284">
        <v>55</v>
      </c>
      <c r="M18" s="284">
        <v>82</v>
      </c>
      <c r="N18" s="284">
        <v>3</v>
      </c>
      <c r="O18" s="284">
        <v>2</v>
      </c>
      <c r="P18" s="284">
        <v>33</v>
      </c>
      <c r="Q18" s="284">
        <v>0</v>
      </c>
      <c r="R18" s="284">
        <v>9</v>
      </c>
      <c r="S18" s="284">
        <v>3</v>
      </c>
      <c r="T18" s="284">
        <v>133</v>
      </c>
      <c r="U18" s="284">
        <v>199</v>
      </c>
      <c r="V18" s="284">
        <v>12</v>
      </c>
      <c r="W18" s="285">
        <v>4</v>
      </c>
      <c r="X18" s="286"/>
    </row>
    <row r="19" spans="1:24" ht="33" customHeight="1">
      <c r="A19" s="287" t="s">
        <v>104</v>
      </c>
      <c r="B19" s="288"/>
      <c r="C19" s="289"/>
      <c r="D19" s="290">
        <v>1</v>
      </c>
      <c r="E19" s="291">
        <v>1.4947683109118086E-2</v>
      </c>
      <c r="F19" s="291">
        <v>0.14573991031390135</v>
      </c>
      <c r="G19" s="291">
        <v>0</v>
      </c>
      <c r="H19" s="291">
        <v>1.8684603886397609E-2</v>
      </c>
      <c r="I19" s="291">
        <v>7.4738415545590436E-4</v>
      </c>
      <c r="J19" s="291">
        <v>4.7832585949177879E-2</v>
      </c>
      <c r="K19" s="291">
        <v>0.3811659192825112</v>
      </c>
      <c r="L19" s="291">
        <v>4.1106128550074741E-2</v>
      </c>
      <c r="M19" s="291">
        <v>6.1285500747384154E-2</v>
      </c>
      <c r="N19" s="291">
        <v>2.242152466367713E-3</v>
      </c>
      <c r="O19" s="291">
        <v>1.4947683109118087E-3</v>
      </c>
      <c r="P19" s="291">
        <v>2.4663677130044841E-2</v>
      </c>
      <c r="Q19" s="291">
        <v>0</v>
      </c>
      <c r="R19" s="291">
        <v>6.7264573991031393E-3</v>
      </c>
      <c r="S19" s="291">
        <v>2.242152466367713E-3</v>
      </c>
      <c r="T19" s="291">
        <v>9.9402092675635281E-2</v>
      </c>
      <c r="U19" s="291">
        <v>0.14872944693572496</v>
      </c>
      <c r="V19" s="291"/>
      <c r="W19" s="291">
        <v>2.9895366218236174E-3</v>
      </c>
      <c r="X19" s="292"/>
    </row>
    <row r="20" spans="1:24" ht="34.200000000000003" customHeight="1">
      <c r="A20" s="293" t="s">
        <v>127</v>
      </c>
      <c r="B20" s="294"/>
      <c r="C20" s="295"/>
      <c r="D20" s="296">
        <v>1043.1470249885983</v>
      </c>
      <c r="E20" s="296">
        <v>15.592631165748852</v>
      </c>
      <c r="F20" s="296">
        <v>152.0281538660513</v>
      </c>
      <c r="G20" s="296">
        <v>0</v>
      </c>
      <c r="H20" s="296">
        <v>19.490788957186066</v>
      </c>
      <c r="I20" s="296">
        <v>0.77963155828744257</v>
      </c>
      <c r="J20" s="296">
        <v>49.896419730396325</v>
      </c>
      <c r="K20" s="296">
        <v>397.61209472659573</v>
      </c>
      <c r="L20" s="296">
        <v>42.879735705809345</v>
      </c>
      <c r="M20" s="296">
        <v>63.92978777957029</v>
      </c>
      <c r="N20" s="296">
        <v>2.3388946748623276</v>
      </c>
      <c r="O20" s="296">
        <v>1.5592631165748851</v>
      </c>
      <c r="P20" s="296">
        <v>25.727841423485604</v>
      </c>
      <c r="Q20" s="296">
        <v>0</v>
      </c>
      <c r="R20" s="296">
        <v>911.67452830188677</v>
      </c>
      <c r="S20" s="296">
        <v>2.3388946748623276</v>
      </c>
      <c r="T20" s="296">
        <v>103.69099725222988</v>
      </c>
      <c r="U20" s="296">
        <v>155.14668009920106</v>
      </c>
      <c r="V20" s="296">
        <v>9.3555786994493104</v>
      </c>
      <c r="W20" s="297">
        <v>3.1185262331497703</v>
      </c>
      <c r="X20" s="298"/>
    </row>
    <row r="21" spans="1:24" ht="21.6" customHeight="1">
      <c r="A21" s="299" t="s">
        <v>128</v>
      </c>
      <c r="B21" s="299"/>
      <c r="C21" s="299"/>
      <c r="D21" s="300">
        <v>1020.1</v>
      </c>
      <c r="E21" s="300">
        <v>14.9</v>
      </c>
      <c r="F21" s="300">
        <v>190.2</v>
      </c>
      <c r="G21" s="300">
        <v>0.8</v>
      </c>
      <c r="H21" s="300">
        <v>12.6</v>
      </c>
      <c r="I21" s="300"/>
      <c r="J21" s="300">
        <v>30.7</v>
      </c>
      <c r="K21" s="300">
        <v>433.1</v>
      </c>
      <c r="L21" s="300">
        <v>38.5</v>
      </c>
      <c r="M21" s="300">
        <v>49.5</v>
      </c>
      <c r="N21" s="300">
        <v>0.8</v>
      </c>
      <c r="O21" s="300">
        <v>2.4</v>
      </c>
      <c r="P21" s="300">
        <v>25.9</v>
      </c>
      <c r="Q21" s="300"/>
      <c r="R21" s="300">
        <v>779.2</v>
      </c>
      <c r="S21" s="300">
        <v>3.1</v>
      </c>
      <c r="T21" s="300">
        <v>92</v>
      </c>
      <c r="U21" s="301">
        <v>119.5</v>
      </c>
      <c r="V21" s="300">
        <v>6.3</v>
      </c>
      <c r="W21" s="302"/>
      <c r="X21" s="303"/>
    </row>
    <row r="22" spans="1:24" ht="26.4">
      <c r="A22" s="304" t="s">
        <v>129</v>
      </c>
      <c r="B22" s="304"/>
      <c r="C22" s="304"/>
      <c r="D22" s="305">
        <v>2.2592907546905572E-2</v>
      </c>
      <c r="E22" s="305">
        <v>4.6485313137506923E-2</v>
      </c>
      <c r="F22" s="305">
        <v>-0.20069319733937274</v>
      </c>
      <c r="G22" s="305"/>
      <c r="H22" s="305">
        <v>0.54688801247508456</v>
      </c>
      <c r="I22" s="305"/>
      <c r="J22" s="305">
        <v>0.62529054496404979</v>
      </c>
      <c r="K22" s="305">
        <v>-8.193928717017851E-2</v>
      </c>
      <c r="L22" s="305">
        <v>0.11375936898206085</v>
      </c>
      <c r="M22" s="305">
        <v>0.29151086423374317</v>
      </c>
      <c r="N22" s="306" t="s">
        <v>130</v>
      </c>
      <c r="O22" s="305">
        <v>-0.35030703476046454</v>
      </c>
      <c r="P22" s="305">
        <v>-6.6470492862700237E-3</v>
      </c>
      <c r="Q22" s="305"/>
      <c r="R22" s="305">
        <v>0.17001351168106615</v>
      </c>
      <c r="S22" s="305">
        <v>-0.245517846818604</v>
      </c>
      <c r="T22" s="305">
        <v>0.12707605708945513</v>
      </c>
      <c r="U22" s="305">
        <v>0.29829857823599215</v>
      </c>
      <c r="V22" s="305">
        <v>0.48501249197608098</v>
      </c>
      <c r="W22" s="307"/>
      <c r="X22" s="307"/>
    </row>
    <row r="23" spans="1:24" ht="13.8">
      <c r="A23" s="308" t="s">
        <v>131</v>
      </c>
      <c r="B23" s="309"/>
      <c r="C23" s="310"/>
      <c r="D23" s="311">
        <v>1298</v>
      </c>
      <c r="E23" s="311">
        <v>19</v>
      </c>
      <c r="F23" s="311">
        <v>242</v>
      </c>
      <c r="G23" s="312">
        <v>1</v>
      </c>
      <c r="H23" s="313">
        <v>16</v>
      </c>
      <c r="I23" s="311">
        <v>0</v>
      </c>
      <c r="J23" s="311">
        <v>39</v>
      </c>
      <c r="K23" s="311">
        <v>551</v>
      </c>
      <c r="L23" s="311">
        <v>49</v>
      </c>
      <c r="M23" s="311">
        <v>63</v>
      </c>
      <c r="N23" s="311">
        <v>1</v>
      </c>
      <c r="O23" s="311">
        <v>3</v>
      </c>
      <c r="P23" s="311">
        <v>33</v>
      </c>
      <c r="Q23" s="311"/>
      <c r="R23" s="311">
        <v>8</v>
      </c>
      <c r="S23" s="311">
        <v>4</v>
      </c>
      <c r="T23" s="311">
        <v>117</v>
      </c>
      <c r="U23" s="311">
        <v>152</v>
      </c>
      <c r="V23" s="311">
        <v>8</v>
      </c>
      <c r="W23" s="307"/>
      <c r="X23" s="307"/>
    </row>
    <row r="24" spans="1:24" ht="15.6">
      <c r="A24" s="314" t="s">
        <v>132</v>
      </c>
      <c r="B24" s="314"/>
      <c r="C24" s="314"/>
      <c r="D24" s="315">
        <v>995.88620201751928</v>
      </c>
      <c r="E24" s="315">
        <v>14.981660996304726</v>
      </c>
      <c r="F24" s="315">
        <v>145.87406759559863</v>
      </c>
      <c r="G24" s="315">
        <v>1.5770169469794446</v>
      </c>
      <c r="H24" s="315">
        <v>15.770169469794448</v>
      </c>
      <c r="I24" s="315">
        <v>0</v>
      </c>
      <c r="J24" s="315">
        <v>65.446203299646953</v>
      </c>
      <c r="K24" s="315">
        <v>408.44738926767616</v>
      </c>
      <c r="L24" s="315">
        <v>40.213932147975839</v>
      </c>
      <c r="M24" s="315">
        <v>46.521999935893618</v>
      </c>
      <c r="N24" s="315">
        <v>0</v>
      </c>
      <c r="O24" s="315">
        <v>0.78850847348972231</v>
      </c>
      <c r="P24" s="315">
        <v>16.55867794328417</v>
      </c>
      <c r="Q24" s="315">
        <v>175.80398162327717</v>
      </c>
      <c r="R24" s="315">
        <v>1054.8238897396632</v>
      </c>
      <c r="S24" s="315">
        <v>1.5770169469794446</v>
      </c>
      <c r="T24" s="315">
        <v>100.92908460668446</v>
      </c>
      <c r="U24" s="315">
        <v>126.16135575835558</v>
      </c>
      <c r="V24" s="315">
        <v>7.0965762614075016</v>
      </c>
      <c r="W24" s="303"/>
      <c r="X24" s="303"/>
    </row>
    <row r="25" spans="1:24" ht="14.4" thickBot="1">
      <c r="A25" s="316" t="s">
        <v>133</v>
      </c>
      <c r="B25" s="317"/>
      <c r="C25" s="318"/>
      <c r="D25" s="319">
        <v>987.06917174245075</v>
      </c>
      <c r="E25" s="319">
        <v>12.675045544044311</v>
      </c>
      <c r="F25" s="319">
        <v>140.21769133099019</v>
      </c>
      <c r="G25" s="319">
        <v>0</v>
      </c>
      <c r="H25" s="319">
        <v>15.843806930055386</v>
      </c>
      <c r="I25" s="319">
        <v>0.79219034650276943</v>
      </c>
      <c r="J25" s="319">
        <v>30.103233167105241</v>
      </c>
      <c r="K25" s="320">
        <v>410.35459948843459</v>
      </c>
      <c r="L25" s="321">
        <v>58.62208564120494</v>
      </c>
      <c r="M25" s="321">
        <v>45.947040097160624</v>
      </c>
      <c r="N25" s="321">
        <v>1.5843806930055389</v>
      </c>
      <c r="O25" s="321">
        <v>3.9609517325138466</v>
      </c>
      <c r="P25" s="321">
        <v>15.843806930055386</v>
      </c>
      <c r="Q25" s="321">
        <v>0</v>
      </c>
      <c r="R25" s="321">
        <v>784.31174089068827</v>
      </c>
      <c r="S25" s="321">
        <v>4.7531420790166168</v>
      </c>
      <c r="T25" s="321">
        <v>107.73788712437664</v>
      </c>
      <c r="U25" s="321">
        <v>131.50359751945973</v>
      </c>
      <c r="V25" s="322">
        <v>7.1297131185249247</v>
      </c>
      <c r="W25" s="323"/>
      <c r="X25" s="323"/>
    </row>
    <row r="26" spans="1:24" ht="15.6">
      <c r="B26" s="324"/>
      <c r="F26" s="325" t="s">
        <v>134</v>
      </c>
      <c r="W26" s="145"/>
      <c r="X26" s="145"/>
    </row>
    <row r="27" spans="1:24">
      <c r="B27" s="326"/>
      <c r="F27" s="327" t="s">
        <v>135</v>
      </c>
      <c r="W27" s="145"/>
      <c r="X27" s="145"/>
    </row>
    <row r="28" spans="1:24" ht="13.8" thickBot="1">
      <c r="B28" s="324" t="s">
        <v>136</v>
      </c>
      <c r="W28" s="145"/>
      <c r="X28" s="145"/>
    </row>
    <row r="29" spans="1:24" ht="14.4" thickBot="1">
      <c r="B29" s="328" t="s">
        <v>137</v>
      </c>
      <c r="C29" s="329">
        <v>1696</v>
      </c>
      <c r="W29" s="145"/>
      <c r="X29" s="145"/>
    </row>
    <row r="30" spans="1:24">
      <c r="W30" s="145"/>
      <c r="X30" s="145"/>
    </row>
  </sheetData>
  <mergeCells count="13">
    <mergeCell ref="A25:C25"/>
    <mergeCell ref="A19:C19"/>
    <mergeCell ref="A20:C20"/>
    <mergeCell ref="A21:C21"/>
    <mergeCell ref="A22:C22"/>
    <mergeCell ref="A23:C23"/>
    <mergeCell ref="A24:C24"/>
    <mergeCell ref="A1:T1"/>
    <mergeCell ref="A2:T2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Zeros="0" topLeftCell="A10" workbookViewId="0">
      <selection activeCell="H12" sqref="H12"/>
    </sheetView>
  </sheetViews>
  <sheetFormatPr defaultRowHeight="13.2"/>
  <cols>
    <col min="1" max="1" width="5.21875" customWidth="1"/>
    <col min="2" max="2" width="16.77734375" customWidth="1"/>
    <col min="6" max="7" width="7.44140625" customWidth="1"/>
    <col min="8" max="8" width="8.21875" customWidth="1"/>
    <col min="12" max="12" width="7.21875" customWidth="1"/>
    <col min="13" max="16" width="7.109375" customWidth="1"/>
    <col min="22" max="23" width="7.109375" customWidth="1"/>
  </cols>
  <sheetData>
    <row r="1" spans="1:24" ht="27.6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51"/>
      <c r="V1" s="252"/>
      <c r="W1" s="252"/>
      <c r="X1" s="252"/>
    </row>
    <row r="2" spans="1:24" ht="22.8">
      <c r="A2" s="253" t="s">
        <v>117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1"/>
      <c r="V2" s="252"/>
      <c r="W2" s="252"/>
      <c r="X2" s="252"/>
    </row>
    <row r="3" spans="1:24" ht="21" thickBot="1">
      <c r="A3" s="254"/>
      <c r="B3" s="256" t="s">
        <v>2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150"/>
      <c r="V3" s="254"/>
      <c r="W3" s="254"/>
      <c r="X3" s="254"/>
    </row>
    <row r="4" spans="1:24" ht="139.19999999999999">
      <c r="A4" s="152" t="s">
        <v>64</v>
      </c>
      <c r="B4" s="330" t="s">
        <v>65</v>
      </c>
      <c r="C4" s="258" t="s">
        <v>118</v>
      </c>
      <c r="D4" s="259" t="s">
        <v>67</v>
      </c>
      <c r="E4" s="480" t="s">
        <v>68</v>
      </c>
      <c r="F4" s="481" t="s">
        <v>69</v>
      </c>
      <c r="G4" s="481" t="s">
        <v>70</v>
      </c>
      <c r="H4" s="481" t="s">
        <v>71</v>
      </c>
      <c r="I4" s="481" t="s">
        <v>72</v>
      </c>
      <c r="J4" s="481" t="s">
        <v>73</v>
      </c>
      <c r="K4" s="482" t="s">
        <v>74</v>
      </c>
      <c r="L4" s="481" t="s">
        <v>75</v>
      </c>
      <c r="M4" s="481" t="s">
        <v>76</v>
      </c>
      <c r="N4" s="481" t="s">
        <v>77</v>
      </c>
      <c r="O4" s="481" t="s">
        <v>78</v>
      </c>
      <c r="P4" s="481" t="s">
        <v>79</v>
      </c>
      <c r="Q4" s="481" t="s">
        <v>138</v>
      </c>
      <c r="R4" s="481" t="s">
        <v>139</v>
      </c>
      <c r="S4" s="481" t="s">
        <v>80</v>
      </c>
      <c r="T4" s="481" t="s">
        <v>81</v>
      </c>
      <c r="U4" s="483" t="s">
        <v>82</v>
      </c>
      <c r="V4" s="484" t="s">
        <v>83</v>
      </c>
      <c r="W4" s="485" t="s">
        <v>121</v>
      </c>
      <c r="X4" s="266"/>
    </row>
    <row r="5" spans="1:24" ht="28.2" thickBot="1">
      <c r="A5" s="261"/>
      <c r="B5" s="331"/>
      <c r="C5" s="258"/>
      <c r="D5" s="332"/>
      <c r="E5" s="486" t="s">
        <v>85</v>
      </c>
      <c r="F5" s="487" t="s">
        <v>86</v>
      </c>
      <c r="G5" s="487" t="s">
        <v>87</v>
      </c>
      <c r="H5" s="487" t="s">
        <v>88</v>
      </c>
      <c r="I5" s="487" t="s">
        <v>89</v>
      </c>
      <c r="J5" s="487" t="s">
        <v>90</v>
      </c>
      <c r="K5" s="488" t="s">
        <v>91</v>
      </c>
      <c r="L5" s="487" t="s">
        <v>92</v>
      </c>
      <c r="M5" s="487" t="s">
        <v>93</v>
      </c>
      <c r="N5" s="487" t="s">
        <v>94</v>
      </c>
      <c r="O5" s="487" t="s">
        <v>95</v>
      </c>
      <c r="P5" s="487" t="s">
        <v>96</v>
      </c>
      <c r="Q5" s="487" t="s">
        <v>122</v>
      </c>
      <c r="R5" s="487" t="s">
        <v>123</v>
      </c>
      <c r="S5" s="487" t="s">
        <v>97</v>
      </c>
      <c r="T5" s="487" t="s">
        <v>98</v>
      </c>
      <c r="U5" s="489" t="s">
        <v>99</v>
      </c>
      <c r="V5" s="490" t="s">
        <v>100</v>
      </c>
      <c r="W5" s="491" t="s">
        <v>101</v>
      </c>
      <c r="X5" s="266"/>
    </row>
    <row r="6" spans="1:24" s="421" customFormat="1" ht="15.6">
      <c r="A6" s="458">
        <v>1</v>
      </c>
      <c r="B6" s="459" t="s">
        <v>37</v>
      </c>
      <c r="C6" s="449">
        <v>34559.5</v>
      </c>
      <c r="D6" s="460">
        <v>984.28507356877265</v>
      </c>
      <c r="E6" s="460">
        <v>4.971136735195822</v>
      </c>
      <c r="F6" s="460">
        <v>144.16296532067884</v>
      </c>
      <c r="G6" s="460">
        <v>0</v>
      </c>
      <c r="H6" s="460">
        <v>19.884546940783288</v>
      </c>
      <c r="I6" s="460">
        <v>4.971136735195822</v>
      </c>
      <c r="J6" s="460">
        <v>19.884546940783288</v>
      </c>
      <c r="K6" s="460">
        <v>512.02708372516963</v>
      </c>
      <c r="L6" s="460">
        <v>39.769093881566576</v>
      </c>
      <c r="M6" s="460">
        <v>64.624777557545684</v>
      </c>
      <c r="N6" s="460">
        <v>0</v>
      </c>
      <c r="O6" s="460">
        <v>0</v>
      </c>
      <c r="P6" s="460">
        <v>14.913410205587466</v>
      </c>
      <c r="Q6" s="460">
        <v>0</v>
      </c>
      <c r="R6" s="460">
        <v>578.03468208092488</v>
      </c>
      <c r="S6" s="460">
        <v>9.942273470391644</v>
      </c>
      <c r="T6" s="460">
        <v>39.769093881566576</v>
      </c>
      <c r="U6" s="460">
        <v>104.39387143911226</v>
      </c>
      <c r="V6" s="460">
        <v>4.971136735195822</v>
      </c>
      <c r="W6" s="460">
        <v>0</v>
      </c>
      <c r="X6" s="461"/>
    </row>
    <row r="7" spans="1:24" s="421" customFormat="1" ht="15.6">
      <c r="A7" s="458">
        <v>2</v>
      </c>
      <c r="B7" s="459" t="s">
        <v>38</v>
      </c>
      <c r="C7" s="449">
        <v>8057.5</v>
      </c>
      <c r="D7" s="460">
        <v>1279.3049953459511</v>
      </c>
      <c r="E7" s="460">
        <v>0</v>
      </c>
      <c r="F7" s="460">
        <v>149.2522494570276</v>
      </c>
      <c r="G7" s="460">
        <v>0</v>
      </c>
      <c r="H7" s="460">
        <v>0</v>
      </c>
      <c r="I7" s="460">
        <v>0</v>
      </c>
      <c r="J7" s="460">
        <v>42.643499844865033</v>
      </c>
      <c r="K7" s="460">
        <v>639.65249767297553</v>
      </c>
      <c r="L7" s="460">
        <v>42.643499844865033</v>
      </c>
      <c r="M7" s="460">
        <v>149.2522494570276</v>
      </c>
      <c r="N7" s="460">
        <v>0</v>
      </c>
      <c r="O7" s="460">
        <v>21.321749922432517</v>
      </c>
      <c r="P7" s="460">
        <v>0</v>
      </c>
      <c r="Q7" s="460">
        <v>0</v>
      </c>
      <c r="R7" s="460">
        <v>4347.826086956522</v>
      </c>
      <c r="S7" s="460">
        <v>0</v>
      </c>
      <c r="T7" s="460">
        <v>0</v>
      </c>
      <c r="U7" s="460">
        <v>191.89574930189266</v>
      </c>
      <c r="V7" s="460">
        <v>0</v>
      </c>
      <c r="W7" s="460">
        <v>0</v>
      </c>
      <c r="X7" s="461"/>
    </row>
    <row r="8" spans="1:24" s="421" customFormat="1" ht="15.6">
      <c r="A8" s="458">
        <v>3</v>
      </c>
      <c r="B8" s="459" t="s">
        <v>39</v>
      </c>
      <c r="C8" s="449">
        <v>12386.5</v>
      </c>
      <c r="D8" s="460">
        <v>1511.8233560731442</v>
      </c>
      <c r="E8" s="460">
        <v>13.869939046542608</v>
      </c>
      <c r="F8" s="460">
        <v>110.95951237234087</v>
      </c>
      <c r="G8" s="460">
        <v>0</v>
      </c>
      <c r="H8" s="460">
        <v>69.349695232713032</v>
      </c>
      <c r="I8" s="460">
        <v>0</v>
      </c>
      <c r="J8" s="460">
        <v>152.56932951196868</v>
      </c>
      <c r="K8" s="460">
        <v>429.96811044282077</v>
      </c>
      <c r="L8" s="460">
        <v>69.349695232713032</v>
      </c>
      <c r="M8" s="460">
        <v>180.30920760505387</v>
      </c>
      <c r="N8" s="460">
        <v>13.869939046542608</v>
      </c>
      <c r="O8" s="460">
        <v>0</v>
      </c>
      <c r="P8" s="460">
        <v>69.349695232713032</v>
      </c>
      <c r="Q8" s="460">
        <v>0</v>
      </c>
      <c r="R8" s="460">
        <v>0</v>
      </c>
      <c r="S8" s="460">
        <v>0</v>
      </c>
      <c r="T8" s="460">
        <v>180.30920760505387</v>
      </c>
      <c r="U8" s="460">
        <v>221.91902474468174</v>
      </c>
      <c r="V8" s="460">
        <v>0</v>
      </c>
      <c r="W8" s="460">
        <v>0</v>
      </c>
      <c r="X8" s="461"/>
    </row>
    <row r="9" spans="1:24" s="421" customFormat="1" ht="15.6">
      <c r="A9" s="458">
        <v>4</v>
      </c>
      <c r="B9" s="459" t="s">
        <v>40</v>
      </c>
      <c r="C9" s="449">
        <v>13706</v>
      </c>
      <c r="D9" s="460">
        <v>1002.772508390486</v>
      </c>
      <c r="E9" s="460">
        <v>0</v>
      </c>
      <c r="F9" s="460">
        <v>125.34656354881075</v>
      </c>
      <c r="G9" s="460">
        <v>0</v>
      </c>
      <c r="H9" s="460">
        <v>25.069312709762148</v>
      </c>
      <c r="I9" s="460">
        <v>0</v>
      </c>
      <c r="J9" s="460">
        <v>125.34656354881075</v>
      </c>
      <c r="K9" s="460">
        <v>263.22778345250254</v>
      </c>
      <c r="L9" s="460">
        <v>25.069312709762148</v>
      </c>
      <c r="M9" s="460">
        <v>37.603969064643223</v>
      </c>
      <c r="N9" s="460">
        <v>12.534656354881074</v>
      </c>
      <c r="O9" s="460">
        <v>0</v>
      </c>
      <c r="P9" s="460">
        <v>75.207938129286447</v>
      </c>
      <c r="Q9" s="460">
        <v>0</v>
      </c>
      <c r="R9" s="460">
        <v>961.53846153846155</v>
      </c>
      <c r="S9" s="460">
        <v>0</v>
      </c>
      <c r="T9" s="460">
        <v>87.742594484167512</v>
      </c>
      <c r="U9" s="460">
        <v>200.55450167809718</v>
      </c>
      <c r="V9" s="460">
        <v>0</v>
      </c>
      <c r="W9" s="460">
        <v>12.534656354881074</v>
      </c>
      <c r="X9" s="461"/>
    </row>
    <row r="10" spans="1:24" s="421" customFormat="1" ht="15.6">
      <c r="A10" s="458">
        <v>5</v>
      </c>
      <c r="B10" s="459" t="s">
        <v>41</v>
      </c>
      <c r="C10" s="449">
        <v>14124.5</v>
      </c>
      <c r="D10" s="460">
        <v>1508.2445396297214</v>
      </c>
      <c r="E10" s="460">
        <v>24.326524832737441</v>
      </c>
      <c r="F10" s="460">
        <v>121.63262416368721</v>
      </c>
      <c r="G10" s="460">
        <v>0</v>
      </c>
      <c r="H10" s="460">
        <v>0</v>
      </c>
      <c r="I10" s="460">
        <v>0</v>
      </c>
      <c r="J10" s="460">
        <v>48.653049665474882</v>
      </c>
      <c r="K10" s="460">
        <v>377.06113490743036</v>
      </c>
      <c r="L10" s="460">
        <v>60.816312081843606</v>
      </c>
      <c r="M10" s="460">
        <v>85.142836914581039</v>
      </c>
      <c r="N10" s="460">
        <v>0</v>
      </c>
      <c r="O10" s="460">
        <v>0</v>
      </c>
      <c r="P10" s="460">
        <v>145.95914899642466</v>
      </c>
      <c r="Q10" s="460">
        <v>0</v>
      </c>
      <c r="R10" s="460">
        <v>0</v>
      </c>
      <c r="S10" s="460">
        <v>0</v>
      </c>
      <c r="T10" s="460">
        <v>413.5509221565365</v>
      </c>
      <c r="U10" s="460">
        <v>231.1019859110057</v>
      </c>
      <c r="V10" s="460">
        <v>24.326524832737441</v>
      </c>
      <c r="W10" s="460">
        <v>0</v>
      </c>
      <c r="X10" s="461"/>
    </row>
    <row r="11" spans="1:24" s="421" customFormat="1" ht="15.6">
      <c r="A11" s="458">
        <v>6</v>
      </c>
      <c r="B11" s="459" t="s">
        <v>42</v>
      </c>
      <c r="C11" s="449">
        <v>11784.5</v>
      </c>
      <c r="D11" s="460">
        <v>962.17913360770501</v>
      </c>
      <c r="E11" s="460">
        <v>0</v>
      </c>
      <c r="F11" s="460">
        <v>174.94166065594638</v>
      </c>
      <c r="G11" s="460">
        <v>0</v>
      </c>
      <c r="H11" s="460">
        <v>0</v>
      </c>
      <c r="I11" s="460">
        <v>0</v>
      </c>
      <c r="J11" s="460">
        <v>14.578471721328864</v>
      </c>
      <c r="K11" s="460">
        <v>451.93262336119477</v>
      </c>
      <c r="L11" s="460">
        <v>43.735415163986595</v>
      </c>
      <c r="M11" s="460">
        <v>43.735415163986595</v>
      </c>
      <c r="N11" s="460">
        <v>0</v>
      </c>
      <c r="O11" s="460">
        <v>0</v>
      </c>
      <c r="P11" s="460">
        <v>14.578471721328864</v>
      </c>
      <c r="Q11" s="460">
        <v>0</v>
      </c>
      <c r="R11" s="460">
        <v>0</v>
      </c>
      <c r="S11" s="460">
        <v>0</v>
      </c>
      <c r="T11" s="460">
        <v>58.313886885315455</v>
      </c>
      <c r="U11" s="460">
        <v>160.36318893461751</v>
      </c>
      <c r="V11" s="460">
        <v>0</v>
      </c>
      <c r="W11" s="460">
        <v>0</v>
      </c>
      <c r="X11" s="461"/>
    </row>
    <row r="12" spans="1:24" s="421" customFormat="1" ht="15.6">
      <c r="A12" s="458">
        <v>7</v>
      </c>
      <c r="B12" s="459" t="s">
        <v>43</v>
      </c>
      <c r="C12" s="449">
        <v>19672.5</v>
      </c>
      <c r="D12" s="460">
        <v>716.10623967467279</v>
      </c>
      <c r="E12" s="460">
        <v>8.7330029228618624</v>
      </c>
      <c r="F12" s="460">
        <v>78.597026305756756</v>
      </c>
      <c r="G12" s="460">
        <v>0</v>
      </c>
      <c r="H12" s="460">
        <v>17.466005845723725</v>
      </c>
      <c r="I12" s="460">
        <v>0</v>
      </c>
      <c r="J12" s="460">
        <v>8.7330029228618624</v>
      </c>
      <c r="K12" s="460">
        <v>296.92209937730331</v>
      </c>
      <c r="L12" s="460">
        <v>43.665014614309314</v>
      </c>
      <c r="M12" s="460">
        <v>52.398017537171178</v>
      </c>
      <c r="N12" s="460">
        <v>0</v>
      </c>
      <c r="O12" s="460">
        <v>0</v>
      </c>
      <c r="P12" s="460">
        <v>8.7330029228618624</v>
      </c>
      <c r="Q12" s="460">
        <v>0</v>
      </c>
      <c r="R12" s="460">
        <v>2051.2820512820513</v>
      </c>
      <c r="S12" s="460">
        <v>0</v>
      </c>
      <c r="T12" s="460">
        <v>8.7330029228618624</v>
      </c>
      <c r="U12" s="460">
        <v>157.19405261151351</v>
      </c>
      <c r="V12" s="460">
        <v>8.7330029228618624</v>
      </c>
      <c r="W12" s="460">
        <v>0</v>
      </c>
      <c r="X12" s="461"/>
    </row>
    <row r="13" spans="1:24" s="421" customFormat="1" ht="15.6">
      <c r="A13" s="458">
        <v>8</v>
      </c>
      <c r="B13" s="459" t="s">
        <v>44</v>
      </c>
      <c r="C13" s="449">
        <v>14611</v>
      </c>
      <c r="D13" s="460">
        <v>940.66114571213473</v>
      </c>
      <c r="E13" s="460">
        <v>0</v>
      </c>
      <c r="F13" s="460">
        <v>82.307850249811779</v>
      </c>
      <c r="G13" s="460">
        <v>0</v>
      </c>
      <c r="H13" s="460">
        <v>23.516528642803369</v>
      </c>
      <c r="I13" s="460">
        <v>0</v>
      </c>
      <c r="J13" s="460">
        <v>23.516528642803369</v>
      </c>
      <c r="K13" s="460">
        <v>388.02272260625557</v>
      </c>
      <c r="L13" s="460">
        <v>23.516528642803369</v>
      </c>
      <c r="M13" s="460">
        <v>11.758264321401684</v>
      </c>
      <c r="N13" s="460">
        <v>0</v>
      </c>
      <c r="O13" s="460">
        <v>11.758264321401684</v>
      </c>
      <c r="P13" s="460">
        <v>23.516528642803369</v>
      </c>
      <c r="Q13" s="460">
        <v>0</v>
      </c>
      <c r="R13" s="460">
        <v>0</v>
      </c>
      <c r="S13" s="460">
        <v>0</v>
      </c>
      <c r="T13" s="460">
        <v>152.85743617822189</v>
      </c>
      <c r="U13" s="460">
        <v>199.89049346382862</v>
      </c>
      <c r="V13" s="460">
        <v>0</v>
      </c>
      <c r="W13" s="460">
        <v>0</v>
      </c>
      <c r="X13" s="461"/>
    </row>
    <row r="14" spans="1:24" s="421" customFormat="1" ht="15.6">
      <c r="A14" s="458">
        <v>9</v>
      </c>
      <c r="B14" s="459" t="s">
        <v>45</v>
      </c>
      <c r="C14" s="449">
        <v>16118.5</v>
      </c>
      <c r="D14" s="460">
        <v>1247.0515246455936</v>
      </c>
      <c r="E14" s="460">
        <v>31.975680119117786</v>
      </c>
      <c r="F14" s="460">
        <v>117.24416043676521</v>
      </c>
      <c r="G14" s="460">
        <v>0</v>
      </c>
      <c r="H14" s="460">
        <v>0</v>
      </c>
      <c r="I14" s="460">
        <v>0</v>
      </c>
      <c r="J14" s="460">
        <v>31.975680119117786</v>
      </c>
      <c r="K14" s="460">
        <v>490.29376182647269</v>
      </c>
      <c r="L14" s="460">
        <v>74.609920277941498</v>
      </c>
      <c r="M14" s="460">
        <v>53.29280019852964</v>
      </c>
      <c r="N14" s="460">
        <v>0</v>
      </c>
      <c r="O14" s="460">
        <v>0</v>
      </c>
      <c r="P14" s="460">
        <v>10.658560039705929</v>
      </c>
      <c r="Q14" s="460">
        <v>0</v>
      </c>
      <c r="R14" s="460">
        <v>884.95575221238937</v>
      </c>
      <c r="S14" s="460">
        <v>0</v>
      </c>
      <c r="T14" s="460">
        <v>234.48832087353043</v>
      </c>
      <c r="U14" s="460">
        <v>191.8540807147067</v>
      </c>
      <c r="V14" s="460">
        <v>10.658560039705929</v>
      </c>
      <c r="W14" s="460">
        <v>0</v>
      </c>
      <c r="X14" s="280"/>
    </row>
    <row r="15" spans="1:24" s="421" customFormat="1" ht="15.6">
      <c r="A15" s="458">
        <v>10</v>
      </c>
      <c r="B15" s="462" t="s">
        <v>46</v>
      </c>
      <c r="C15" s="449">
        <v>10752.5</v>
      </c>
      <c r="D15" s="460">
        <v>1246.2590095326668</v>
      </c>
      <c r="E15" s="460">
        <v>47.933038828179491</v>
      </c>
      <c r="F15" s="460">
        <v>191.73215531271796</v>
      </c>
      <c r="G15" s="460">
        <v>0</v>
      </c>
      <c r="H15" s="460">
        <v>15.977679609393165</v>
      </c>
      <c r="I15" s="460">
        <v>0</v>
      </c>
      <c r="J15" s="460">
        <v>175.7544757033248</v>
      </c>
      <c r="K15" s="460">
        <v>431.39734945361545</v>
      </c>
      <c r="L15" s="460">
        <v>31.955359218786331</v>
      </c>
      <c r="M15" s="460">
        <v>47.933038828179491</v>
      </c>
      <c r="N15" s="460">
        <v>15.977679609393165</v>
      </c>
      <c r="O15" s="460">
        <v>0</v>
      </c>
      <c r="P15" s="460">
        <v>15.977679609393165</v>
      </c>
      <c r="Q15" s="460">
        <v>0</v>
      </c>
      <c r="R15" s="460">
        <v>0</v>
      </c>
      <c r="S15" s="460">
        <v>0</v>
      </c>
      <c r="T15" s="460">
        <v>111.84375726575215</v>
      </c>
      <c r="U15" s="460">
        <v>159.77679609393164</v>
      </c>
      <c r="V15" s="460">
        <v>31.955359218786331</v>
      </c>
      <c r="W15" s="460">
        <v>0</v>
      </c>
      <c r="X15" s="280"/>
    </row>
    <row r="16" spans="1:24" ht="31.8" customHeight="1">
      <c r="A16" s="333" t="s">
        <v>124</v>
      </c>
      <c r="B16" s="334" t="s">
        <v>47</v>
      </c>
      <c r="C16" s="274">
        <v>155773</v>
      </c>
      <c r="D16" s="335">
        <v>1096.2695717486342</v>
      </c>
      <c r="E16" s="335">
        <v>12.131755824180056</v>
      </c>
      <c r="F16" s="335">
        <v>126.83199270733695</v>
      </c>
      <c r="G16" s="335">
        <v>0</v>
      </c>
      <c r="H16" s="335">
        <v>17.646190289716447</v>
      </c>
      <c r="I16" s="335">
        <v>1.1028868931072779</v>
      </c>
      <c r="J16" s="335">
        <v>54.041457762256613</v>
      </c>
      <c r="K16" s="335">
        <v>426.81722763251656</v>
      </c>
      <c r="L16" s="335">
        <v>45.218362617398391</v>
      </c>
      <c r="M16" s="335">
        <v>67.276100479543956</v>
      </c>
      <c r="N16" s="335">
        <v>3.3086606793218336</v>
      </c>
      <c r="O16" s="335">
        <v>2.2057737862145559</v>
      </c>
      <c r="P16" s="335">
        <v>35.292380579432894</v>
      </c>
      <c r="Q16" s="335">
        <v>0</v>
      </c>
      <c r="R16" s="335">
        <v>817.43869209809259</v>
      </c>
      <c r="S16" s="335">
        <v>2.2057737862145559</v>
      </c>
      <c r="T16" s="335">
        <v>120.2146713486933</v>
      </c>
      <c r="U16" s="335">
        <v>170.94746843162807</v>
      </c>
      <c r="V16" s="335">
        <v>7.7202082517509458</v>
      </c>
      <c r="W16" s="335">
        <v>1.1028868931072779</v>
      </c>
      <c r="X16" s="307"/>
    </row>
    <row r="17" spans="1:24" s="421" customFormat="1" ht="24" customHeight="1">
      <c r="A17" s="458">
        <v>11</v>
      </c>
      <c r="B17" s="463" t="s">
        <v>102</v>
      </c>
      <c r="C17" s="451">
        <v>64587.5</v>
      </c>
      <c r="D17" s="460">
        <v>915.02535320301911</v>
      </c>
      <c r="E17" s="460">
        <v>23.939616798916202</v>
      </c>
      <c r="F17" s="460">
        <v>212.79659376814399</v>
      </c>
      <c r="G17" s="460">
        <v>0</v>
      </c>
      <c r="H17" s="460">
        <v>23.939616798916202</v>
      </c>
      <c r="I17" s="460">
        <v>0</v>
      </c>
      <c r="J17" s="460">
        <v>39.899361331526997</v>
      </c>
      <c r="K17" s="460">
        <v>327.17476291852142</v>
      </c>
      <c r="L17" s="460">
        <v>37.239403909425199</v>
      </c>
      <c r="M17" s="460">
        <v>55.859105864137796</v>
      </c>
      <c r="N17" s="460">
        <v>0</v>
      </c>
      <c r="O17" s="460">
        <v>0</v>
      </c>
      <c r="P17" s="460">
        <v>2.6599574221017996</v>
      </c>
      <c r="Q17" s="460">
        <v>0</v>
      </c>
      <c r="R17" s="460">
        <v>0</v>
      </c>
      <c r="S17" s="460">
        <v>2.6599574221017996</v>
      </c>
      <c r="T17" s="460">
        <v>63.838978130443195</v>
      </c>
      <c r="U17" s="460">
        <v>117.0381265724792</v>
      </c>
      <c r="V17" s="460">
        <v>13.299787110509</v>
      </c>
      <c r="W17" s="460">
        <v>7.9798722663053994</v>
      </c>
      <c r="X17" s="280"/>
    </row>
    <row r="18" spans="1:24" ht="47.4" customHeight="1">
      <c r="A18" s="211" t="s">
        <v>140</v>
      </c>
      <c r="B18" s="336"/>
      <c r="C18" s="282">
        <v>220360.5</v>
      </c>
      <c r="D18" s="335">
        <v>1043.1470249885983</v>
      </c>
      <c r="E18" s="335">
        <v>15.592631165748852</v>
      </c>
      <c r="F18" s="335">
        <v>152.0281538660513</v>
      </c>
      <c r="G18" s="335">
        <v>0</v>
      </c>
      <c r="H18" s="335">
        <v>19.490788957186066</v>
      </c>
      <c r="I18" s="335">
        <v>0.77963155828744257</v>
      </c>
      <c r="J18" s="335">
        <v>49.896419730396325</v>
      </c>
      <c r="K18" s="335">
        <v>397.61209472659573</v>
      </c>
      <c r="L18" s="335">
        <v>42.879735705809345</v>
      </c>
      <c r="M18" s="335">
        <v>63.92978777957029</v>
      </c>
      <c r="N18" s="335">
        <v>2.3388946748623276</v>
      </c>
      <c r="O18" s="335">
        <v>1.5592631165748851</v>
      </c>
      <c r="P18" s="335">
        <v>25.727841423485604</v>
      </c>
      <c r="Q18" s="335">
        <v>0</v>
      </c>
      <c r="R18" s="335">
        <v>530.66037735849056</v>
      </c>
      <c r="S18" s="335">
        <v>2.3388946748623276</v>
      </c>
      <c r="T18" s="335">
        <v>103.69099725222988</v>
      </c>
      <c r="U18" s="335">
        <v>155.14668009920106</v>
      </c>
      <c r="V18" s="335">
        <v>9.3555786994493104</v>
      </c>
      <c r="W18" s="335">
        <v>3.1185262331497703</v>
      </c>
      <c r="X18" s="307"/>
    </row>
    <row r="19" spans="1:24" ht="15.6">
      <c r="A19" s="337" t="s">
        <v>104</v>
      </c>
      <c r="B19" s="337"/>
      <c r="C19" s="337"/>
      <c r="D19" s="338">
        <v>1</v>
      </c>
      <c r="E19" s="339">
        <v>1.4947683109118084E-2</v>
      </c>
      <c r="F19" s="339">
        <v>0.14573991031390132</v>
      </c>
      <c r="G19" s="339">
        <v>0</v>
      </c>
      <c r="H19" s="339">
        <v>1.8684603886397606E-2</v>
      </c>
      <c r="I19" s="339">
        <v>7.4738415545590425E-4</v>
      </c>
      <c r="J19" s="339">
        <v>4.7832585949177872E-2</v>
      </c>
      <c r="K19" s="339">
        <v>0.38116591928251115</v>
      </c>
      <c r="L19" s="339">
        <v>4.1106128550074734E-2</v>
      </c>
      <c r="M19" s="339">
        <v>6.1285500747384147E-2</v>
      </c>
      <c r="N19" s="339">
        <v>2.2421524663677125E-3</v>
      </c>
      <c r="O19" s="339">
        <v>1.4947683109118085E-3</v>
      </c>
      <c r="P19" s="339">
        <v>2.4663677130044838E-2</v>
      </c>
      <c r="Q19" s="339">
        <v>0</v>
      </c>
      <c r="R19" s="339">
        <v>7.0000000000000001E-3</v>
      </c>
      <c r="S19" s="339">
        <v>2.2421524663677125E-3</v>
      </c>
      <c r="T19" s="339">
        <v>9.9402092675635281E-2</v>
      </c>
      <c r="U19" s="340">
        <v>0.14872944693572493</v>
      </c>
      <c r="V19" s="341"/>
      <c r="W19" s="291">
        <v>2.989536621823617E-3</v>
      </c>
      <c r="X19" s="307"/>
    </row>
    <row r="20" spans="1:24" ht="21.6" customHeight="1">
      <c r="A20" s="299" t="s">
        <v>128</v>
      </c>
      <c r="B20" s="299"/>
      <c r="C20" s="299"/>
      <c r="D20" s="300">
        <v>1020.1</v>
      </c>
      <c r="E20" s="300">
        <v>14.9</v>
      </c>
      <c r="F20" s="300">
        <v>190.2</v>
      </c>
      <c r="G20" s="300">
        <v>0.8</v>
      </c>
      <c r="H20" s="300">
        <v>12.6</v>
      </c>
      <c r="I20" s="300"/>
      <c r="J20" s="300">
        <v>30.7</v>
      </c>
      <c r="K20" s="300">
        <v>433.1</v>
      </c>
      <c r="L20" s="300">
        <v>38.5</v>
      </c>
      <c r="M20" s="300">
        <v>49.5</v>
      </c>
      <c r="N20" s="300">
        <v>0.8</v>
      </c>
      <c r="O20" s="300">
        <v>2.4</v>
      </c>
      <c r="P20" s="300">
        <v>25.9</v>
      </c>
      <c r="Q20" s="300"/>
      <c r="R20" s="300">
        <v>779.2</v>
      </c>
      <c r="S20" s="300">
        <v>3.1</v>
      </c>
      <c r="T20" s="300">
        <v>92</v>
      </c>
      <c r="U20" s="301">
        <v>119.5</v>
      </c>
      <c r="V20" s="300">
        <v>6.3</v>
      </c>
      <c r="W20" s="302"/>
      <c r="X20" s="302"/>
    </row>
    <row r="21" spans="1:24" ht="39.6">
      <c r="A21" s="304" t="s">
        <v>129</v>
      </c>
      <c r="B21" s="304"/>
      <c r="C21" s="304"/>
      <c r="D21" s="305">
        <v>2.2592907546905572E-2</v>
      </c>
      <c r="E21" s="305">
        <v>4.6485313137506923E-2</v>
      </c>
      <c r="F21" s="305">
        <v>-0.20069319733937274</v>
      </c>
      <c r="G21" s="305"/>
      <c r="H21" s="305">
        <v>0.54688801247508456</v>
      </c>
      <c r="I21" s="305"/>
      <c r="J21" s="305">
        <v>0.62529054496404979</v>
      </c>
      <c r="K21" s="305">
        <v>-8.193928717017851E-2</v>
      </c>
      <c r="L21" s="305">
        <v>0.11375936898206085</v>
      </c>
      <c r="M21" s="305">
        <v>0.29151086423374317</v>
      </c>
      <c r="N21" s="306" t="s">
        <v>130</v>
      </c>
      <c r="O21" s="305">
        <v>-0.35030703476046454</v>
      </c>
      <c r="P21" s="305">
        <v>-6.6470492862700237E-3</v>
      </c>
      <c r="Q21" s="305"/>
      <c r="R21" s="305">
        <v>-0.31896768819495569</v>
      </c>
      <c r="S21" s="305">
        <v>-0.245517846818604</v>
      </c>
      <c r="T21" s="305">
        <v>0.12707605708945513</v>
      </c>
      <c r="U21" s="305">
        <v>0.29829857823599215</v>
      </c>
      <c r="V21" s="305">
        <v>0.48501249197608098</v>
      </c>
      <c r="W21" s="342"/>
      <c r="X21" s="307"/>
    </row>
    <row r="22" spans="1:24" ht="15.6">
      <c r="A22" s="314" t="s">
        <v>132</v>
      </c>
      <c r="B22" s="314"/>
      <c r="C22" s="314"/>
      <c r="D22" s="315">
        <v>995.88620201751928</v>
      </c>
      <c r="E22" s="315">
        <v>14.981660996304726</v>
      </c>
      <c r="F22" s="315">
        <v>145.87406759559863</v>
      </c>
      <c r="G22" s="315">
        <v>1.5770169469794446</v>
      </c>
      <c r="H22" s="315">
        <v>15.770169469794448</v>
      </c>
      <c r="I22" s="315">
        <v>0</v>
      </c>
      <c r="J22" s="315">
        <v>65.446203299646953</v>
      </c>
      <c r="K22" s="315">
        <v>408.44738926767616</v>
      </c>
      <c r="L22" s="315">
        <v>40.213932147975839</v>
      </c>
      <c r="M22" s="315">
        <v>46.521999935893618</v>
      </c>
      <c r="N22" s="315">
        <v>0</v>
      </c>
      <c r="O22" s="315">
        <v>0.78850847348972231</v>
      </c>
      <c r="P22" s="315">
        <v>16.55867794328417</v>
      </c>
      <c r="Q22" s="315">
        <v>175.80398162327717</v>
      </c>
      <c r="R22" s="315">
        <v>1054.8238897396632</v>
      </c>
      <c r="S22" s="315">
        <v>1.5770169469794446</v>
      </c>
      <c r="T22" s="315">
        <v>100.92908460668446</v>
      </c>
      <c r="U22" s="315">
        <v>126.16135575835558</v>
      </c>
      <c r="V22" s="315">
        <v>7.0965762614075016</v>
      </c>
      <c r="W22" s="303"/>
      <c r="X22" s="303"/>
    </row>
    <row r="23" spans="1:24" ht="14.4" thickBot="1">
      <c r="A23" s="316" t="s">
        <v>133</v>
      </c>
      <c r="B23" s="317"/>
      <c r="C23" s="318"/>
      <c r="D23" s="319">
        <v>987.06917174245075</v>
      </c>
      <c r="E23" s="319">
        <v>12.675045544044311</v>
      </c>
      <c r="F23" s="319">
        <v>140.21769133099019</v>
      </c>
      <c r="G23" s="319">
        <v>0</v>
      </c>
      <c r="H23" s="319">
        <v>15.843806930055386</v>
      </c>
      <c r="I23" s="319">
        <v>0.79219034650276943</v>
      </c>
      <c r="J23" s="319">
        <v>30.103233167105241</v>
      </c>
      <c r="K23" s="320">
        <v>410.35459948843459</v>
      </c>
      <c r="L23" s="321">
        <v>58.62208564120494</v>
      </c>
      <c r="M23" s="321">
        <v>45.947040097160624</v>
      </c>
      <c r="N23" s="321">
        <v>1.5843806930055389</v>
      </c>
      <c r="O23" s="321">
        <v>3.9609517325138466</v>
      </c>
      <c r="P23" s="321">
        <v>15.843806930055386</v>
      </c>
      <c r="Q23" s="321">
        <v>0</v>
      </c>
      <c r="R23" s="321">
        <v>784.31174089068827</v>
      </c>
      <c r="S23" s="321">
        <v>4.7531420790166168</v>
      </c>
      <c r="T23" s="321">
        <v>107.73788712437664</v>
      </c>
      <c r="U23" s="321">
        <v>131.50359751945973</v>
      </c>
      <c r="V23" s="321">
        <v>7.1297131185249247</v>
      </c>
      <c r="W23" s="292"/>
      <c r="X23" s="323"/>
    </row>
    <row r="24" spans="1:24" ht="15.6">
      <c r="B24" s="324"/>
      <c r="F24" s="325" t="s">
        <v>141</v>
      </c>
      <c r="W24" s="145"/>
      <c r="X24" s="145"/>
    </row>
    <row r="25" spans="1:24">
      <c r="B25" s="326"/>
      <c r="F25" s="327" t="s">
        <v>142</v>
      </c>
      <c r="W25" s="145"/>
      <c r="X25" s="145"/>
    </row>
    <row r="26" spans="1:24" ht="13.8" thickBot="1">
      <c r="B26" s="324" t="s">
        <v>143</v>
      </c>
      <c r="W26" s="145"/>
    </row>
    <row r="27" spans="1:24" ht="13.8" thickBot="1">
      <c r="B27" s="328" t="s">
        <v>137</v>
      </c>
      <c r="C27">
        <v>1696</v>
      </c>
      <c r="W27" s="145"/>
    </row>
    <row r="28" spans="1:24">
      <c r="W28" s="145"/>
    </row>
    <row r="29" spans="1:24">
      <c r="W29" s="145"/>
    </row>
  </sheetData>
  <mergeCells count="12">
    <mergeCell ref="A18:B18"/>
    <mergeCell ref="A19:C19"/>
    <mergeCell ref="A20:C20"/>
    <mergeCell ref="A21:C21"/>
    <mergeCell ref="A22:C22"/>
    <mergeCell ref="A23:C23"/>
    <mergeCell ref="A1:T1"/>
    <mergeCell ref="A2:T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Zeros="0" workbookViewId="0">
      <selection activeCell="D26" sqref="D26"/>
    </sheetView>
  </sheetViews>
  <sheetFormatPr defaultRowHeight="13.2"/>
  <cols>
    <col min="1" max="1" width="4.33203125" customWidth="1"/>
    <col min="2" max="2" width="16" customWidth="1"/>
    <col min="5" max="12" width="7" customWidth="1"/>
    <col min="13" max="13" width="10.109375" customWidth="1"/>
    <col min="14" max="21" width="7" customWidth="1"/>
  </cols>
  <sheetData>
    <row r="1" spans="1:21" ht="39.6" customHeight="1">
      <c r="A1" s="146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21" thickBot="1">
      <c r="A2" s="148"/>
      <c r="B2" s="149" t="s">
        <v>63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151"/>
      <c r="U2" s="150"/>
    </row>
    <row r="3" spans="1:21" ht="120.6">
      <c r="A3" s="152" t="s">
        <v>64</v>
      </c>
      <c r="B3" s="153" t="s">
        <v>65</v>
      </c>
      <c r="C3" s="154" t="s">
        <v>66</v>
      </c>
      <c r="D3" s="155" t="s">
        <v>67</v>
      </c>
      <c r="E3" s="156" t="s">
        <v>68</v>
      </c>
      <c r="F3" s="157" t="s">
        <v>69</v>
      </c>
      <c r="G3" s="157" t="s">
        <v>70</v>
      </c>
      <c r="H3" s="157" t="s">
        <v>71</v>
      </c>
      <c r="I3" s="157" t="s">
        <v>72</v>
      </c>
      <c r="J3" s="157" t="s">
        <v>73</v>
      </c>
      <c r="K3" s="158" t="s">
        <v>74</v>
      </c>
      <c r="L3" s="157" t="s">
        <v>75</v>
      </c>
      <c r="M3" s="157" t="s">
        <v>76</v>
      </c>
      <c r="N3" s="157" t="s">
        <v>77</v>
      </c>
      <c r="O3" s="157" t="s">
        <v>78</v>
      </c>
      <c r="P3" s="157" t="s">
        <v>79</v>
      </c>
      <c r="Q3" s="157" t="s">
        <v>80</v>
      </c>
      <c r="R3" s="157" t="s">
        <v>81</v>
      </c>
      <c r="S3" s="159" t="s">
        <v>82</v>
      </c>
      <c r="T3" s="160" t="s">
        <v>83</v>
      </c>
      <c r="U3" s="161" t="s">
        <v>84</v>
      </c>
    </row>
    <row r="4" spans="1:21" ht="27" thickBot="1">
      <c r="A4" s="162"/>
      <c r="B4" s="163"/>
      <c r="C4" s="164"/>
      <c r="D4" s="165"/>
      <c r="E4" s="166" t="s">
        <v>85</v>
      </c>
      <c r="F4" s="167" t="s">
        <v>86</v>
      </c>
      <c r="G4" s="167" t="s">
        <v>87</v>
      </c>
      <c r="H4" s="167" t="s">
        <v>88</v>
      </c>
      <c r="I4" s="167" t="s">
        <v>89</v>
      </c>
      <c r="J4" s="167" t="s">
        <v>90</v>
      </c>
      <c r="K4" s="168" t="s">
        <v>91</v>
      </c>
      <c r="L4" s="167" t="s">
        <v>92</v>
      </c>
      <c r="M4" s="167" t="s">
        <v>93</v>
      </c>
      <c r="N4" s="167" t="s">
        <v>94</v>
      </c>
      <c r="O4" s="167" t="s">
        <v>95</v>
      </c>
      <c r="P4" s="167" t="s">
        <v>96</v>
      </c>
      <c r="Q4" s="167" t="s">
        <v>97</v>
      </c>
      <c r="R4" s="169" t="s">
        <v>98</v>
      </c>
      <c r="S4" s="170" t="s">
        <v>99</v>
      </c>
      <c r="T4" s="171" t="s">
        <v>100</v>
      </c>
      <c r="U4" s="172" t="s">
        <v>101</v>
      </c>
    </row>
    <row r="5" spans="1:21" ht="15.6">
      <c r="A5" s="173">
        <v>1</v>
      </c>
      <c r="B5" s="174" t="s">
        <v>37</v>
      </c>
      <c r="C5" s="175">
        <v>18527</v>
      </c>
      <c r="D5" s="176">
        <v>57</v>
      </c>
      <c r="E5" s="177">
        <v>1</v>
      </c>
      <c r="F5" s="177">
        <v>7</v>
      </c>
      <c r="G5" s="177">
        <v>0</v>
      </c>
      <c r="H5" s="177">
        <v>1</v>
      </c>
      <c r="I5" s="177">
        <v>1</v>
      </c>
      <c r="J5" s="177">
        <v>2</v>
      </c>
      <c r="K5" s="177">
        <v>17</v>
      </c>
      <c r="L5" s="177">
        <v>3</v>
      </c>
      <c r="M5" s="177">
        <v>6</v>
      </c>
      <c r="N5" s="177">
        <v>0</v>
      </c>
      <c r="O5" s="177">
        <v>0</v>
      </c>
      <c r="P5" s="177">
        <v>1</v>
      </c>
      <c r="Q5" s="177">
        <v>0</v>
      </c>
      <c r="R5" s="177">
        <v>2</v>
      </c>
      <c r="S5" s="177">
        <v>16</v>
      </c>
      <c r="T5" s="177">
        <v>1</v>
      </c>
      <c r="U5" s="177">
        <v>0</v>
      </c>
    </row>
    <row r="6" spans="1:21" ht="15.6">
      <c r="A6" s="173">
        <v>2</v>
      </c>
      <c r="B6" s="174" t="s">
        <v>38</v>
      </c>
      <c r="C6" s="175">
        <v>4234</v>
      </c>
      <c r="D6" s="176">
        <v>19</v>
      </c>
      <c r="E6" s="177">
        <v>0</v>
      </c>
      <c r="F6" s="177">
        <v>2</v>
      </c>
      <c r="G6" s="177">
        <v>0</v>
      </c>
      <c r="H6" s="177">
        <v>0</v>
      </c>
      <c r="I6" s="177">
        <v>0</v>
      </c>
      <c r="J6" s="177">
        <v>0</v>
      </c>
      <c r="K6" s="177">
        <v>4</v>
      </c>
      <c r="L6" s="177">
        <v>1</v>
      </c>
      <c r="M6" s="177">
        <v>4</v>
      </c>
      <c r="N6" s="177">
        <v>0</v>
      </c>
      <c r="O6" s="177">
        <v>1</v>
      </c>
      <c r="P6" s="177">
        <v>0</v>
      </c>
      <c r="Q6" s="177">
        <v>0</v>
      </c>
      <c r="R6" s="177">
        <v>0</v>
      </c>
      <c r="S6" s="177">
        <v>7</v>
      </c>
      <c r="T6" s="177">
        <v>0</v>
      </c>
      <c r="U6" s="177">
        <v>0</v>
      </c>
    </row>
    <row r="7" spans="1:21" ht="15.6">
      <c r="A7" s="173">
        <v>3</v>
      </c>
      <c r="B7" s="174" t="s">
        <v>39</v>
      </c>
      <c r="C7" s="175">
        <v>6140</v>
      </c>
      <c r="D7" s="176">
        <v>23</v>
      </c>
      <c r="E7" s="177">
        <v>1</v>
      </c>
      <c r="F7" s="177">
        <v>1</v>
      </c>
      <c r="G7" s="177">
        <v>0</v>
      </c>
      <c r="H7" s="177">
        <v>0</v>
      </c>
      <c r="I7" s="177">
        <v>0</v>
      </c>
      <c r="J7" s="177">
        <v>1</v>
      </c>
      <c r="K7" s="177">
        <v>2</v>
      </c>
      <c r="L7" s="177">
        <v>1</v>
      </c>
      <c r="M7" s="177">
        <v>5</v>
      </c>
      <c r="N7" s="177">
        <v>0</v>
      </c>
      <c r="O7" s="177">
        <v>0</v>
      </c>
      <c r="P7" s="177">
        <v>1</v>
      </c>
      <c r="Q7" s="177">
        <v>0</v>
      </c>
      <c r="R7" s="177">
        <v>1</v>
      </c>
      <c r="S7" s="177">
        <v>10</v>
      </c>
      <c r="T7" s="177">
        <v>0</v>
      </c>
      <c r="U7" s="177">
        <v>0</v>
      </c>
    </row>
    <row r="8" spans="1:21" ht="15.6">
      <c r="A8" s="173">
        <v>4</v>
      </c>
      <c r="B8" s="174" t="s">
        <v>40</v>
      </c>
      <c r="C8" s="175">
        <v>6813</v>
      </c>
      <c r="D8" s="176">
        <v>21</v>
      </c>
      <c r="E8" s="177">
        <v>0</v>
      </c>
      <c r="F8" s="177">
        <v>1</v>
      </c>
      <c r="G8" s="177">
        <v>0</v>
      </c>
      <c r="H8" s="177">
        <v>0</v>
      </c>
      <c r="I8" s="177">
        <v>0</v>
      </c>
      <c r="J8" s="177">
        <v>0</v>
      </c>
      <c r="K8" s="177">
        <v>5</v>
      </c>
      <c r="L8" s="177">
        <v>0</v>
      </c>
      <c r="M8" s="177">
        <v>1</v>
      </c>
      <c r="N8" s="177">
        <v>0</v>
      </c>
      <c r="O8" s="177">
        <v>0</v>
      </c>
      <c r="P8" s="177">
        <v>1</v>
      </c>
      <c r="Q8" s="177">
        <v>0</v>
      </c>
      <c r="R8" s="177">
        <v>2</v>
      </c>
      <c r="S8" s="177">
        <v>11</v>
      </c>
      <c r="T8" s="177">
        <v>0</v>
      </c>
      <c r="U8" s="177">
        <v>0</v>
      </c>
    </row>
    <row r="9" spans="1:21" ht="15.6">
      <c r="A9" s="173">
        <v>5</v>
      </c>
      <c r="B9" s="174" t="s">
        <v>41</v>
      </c>
      <c r="C9" s="175">
        <v>7086</v>
      </c>
      <c r="D9" s="176">
        <v>33</v>
      </c>
      <c r="E9" s="177">
        <v>1</v>
      </c>
      <c r="F9" s="177">
        <v>1</v>
      </c>
      <c r="G9" s="177">
        <v>0</v>
      </c>
      <c r="H9" s="177">
        <v>0</v>
      </c>
      <c r="I9" s="177">
        <v>0</v>
      </c>
      <c r="J9" s="177">
        <v>0</v>
      </c>
      <c r="K9" s="177">
        <v>12</v>
      </c>
      <c r="L9" s="177">
        <v>1</v>
      </c>
      <c r="M9" s="177">
        <v>2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16</v>
      </c>
      <c r="T9" s="177">
        <v>1</v>
      </c>
      <c r="U9" s="177">
        <v>0</v>
      </c>
    </row>
    <row r="10" spans="1:21" ht="15.6">
      <c r="A10" s="173">
        <v>6</v>
      </c>
      <c r="B10" s="174" t="s">
        <v>42</v>
      </c>
      <c r="C10" s="175">
        <v>5848</v>
      </c>
      <c r="D10" s="176">
        <v>26</v>
      </c>
      <c r="E10" s="177">
        <v>0</v>
      </c>
      <c r="F10" s="177">
        <v>4</v>
      </c>
      <c r="G10" s="177">
        <v>0</v>
      </c>
      <c r="H10" s="177">
        <v>0</v>
      </c>
      <c r="I10" s="177">
        <v>0</v>
      </c>
      <c r="J10" s="177">
        <v>0</v>
      </c>
      <c r="K10" s="177">
        <v>9</v>
      </c>
      <c r="L10" s="177">
        <v>1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2</v>
      </c>
      <c r="S10" s="177">
        <v>10</v>
      </c>
      <c r="T10" s="177">
        <v>0</v>
      </c>
      <c r="U10" s="177">
        <v>0</v>
      </c>
    </row>
    <row r="11" spans="1:21" ht="15.6">
      <c r="A11" s="178">
        <v>7</v>
      </c>
      <c r="B11" s="179" t="s">
        <v>43</v>
      </c>
      <c r="C11" s="180">
        <v>9799</v>
      </c>
      <c r="D11" s="176">
        <v>34</v>
      </c>
      <c r="E11" s="177">
        <v>1</v>
      </c>
      <c r="F11" s="177">
        <v>1</v>
      </c>
      <c r="G11" s="177">
        <v>0</v>
      </c>
      <c r="H11" s="177">
        <v>0</v>
      </c>
      <c r="I11" s="177">
        <v>0</v>
      </c>
      <c r="J11" s="177">
        <v>1</v>
      </c>
      <c r="K11" s="177">
        <v>12</v>
      </c>
      <c r="L11" s="177">
        <v>2</v>
      </c>
      <c r="M11" s="177">
        <v>4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13</v>
      </c>
      <c r="T11" s="177">
        <v>1</v>
      </c>
      <c r="U11" s="177">
        <v>0</v>
      </c>
    </row>
    <row r="12" spans="1:21" ht="15.6">
      <c r="A12" s="181">
        <v>8</v>
      </c>
      <c r="B12" s="182" t="s">
        <v>44</v>
      </c>
      <c r="C12" s="175">
        <v>7116</v>
      </c>
      <c r="D12" s="176">
        <v>22</v>
      </c>
      <c r="E12" s="177">
        <v>0</v>
      </c>
      <c r="F12" s="177">
        <v>3</v>
      </c>
      <c r="G12" s="177">
        <v>0</v>
      </c>
      <c r="H12" s="177">
        <v>0</v>
      </c>
      <c r="I12" s="177">
        <v>0</v>
      </c>
      <c r="J12" s="177">
        <v>0</v>
      </c>
      <c r="K12" s="177">
        <v>6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2</v>
      </c>
      <c r="S12" s="177">
        <v>11</v>
      </c>
      <c r="T12" s="177">
        <v>0</v>
      </c>
      <c r="U12" s="177">
        <v>0</v>
      </c>
    </row>
    <row r="13" spans="1:21" ht="15.6">
      <c r="A13" s="181">
        <v>9</v>
      </c>
      <c r="B13" s="182" t="s">
        <v>45</v>
      </c>
      <c r="C13" s="175">
        <v>8351</v>
      </c>
      <c r="D13" s="176">
        <v>41</v>
      </c>
      <c r="E13" s="177">
        <v>2</v>
      </c>
      <c r="F13" s="177">
        <v>3</v>
      </c>
      <c r="G13" s="177">
        <v>0</v>
      </c>
      <c r="H13" s="177">
        <v>0</v>
      </c>
      <c r="I13" s="177">
        <v>0</v>
      </c>
      <c r="J13" s="177">
        <v>0</v>
      </c>
      <c r="K13" s="177">
        <v>15</v>
      </c>
      <c r="L13" s="177">
        <v>1</v>
      </c>
      <c r="M13" s="177">
        <v>2</v>
      </c>
      <c r="N13" s="177">
        <v>0</v>
      </c>
      <c r="O13" s="177">
        <v>0</v>
      </c>
      <c r="P13" s="177">
        <v>0</v>
      </c>
      <c r="Q13" s="177">
        <v>0</v>
      </c>
      <c r="R13" s="177">
        <v>5</v>
      </c>
      <c r="S13" s="177">
        <v>13</v>
      </c>
      <c r="T13" s="177">
        <v>1</v>
      </c>
      <c r="U13" s="177">
        <v>0</v>
      </c>
    </row>
    <row r="14" spans="1:21" ht="15.6">
      <c r="A14" s="181">
        <v>10</v>
      </c>
      <c r="B14" s="183" t="s">
        <v>46</v>
      </c>
      <c r="C14" s="175">
        <v>5226</v>
      </c>
      <c r="D14" s="176">
        <v>18</v>
      </c>
      <c r="E14" s="177">
        <v>2</v>
      </c>
      <c r="F14" s="177">
        <v>3</v>
      </c>
      <c r="G14" s="177">
        <v>0</v>
      </c>
      <c r="H14" s="177">
        <v>0</v>
      </c>
      <c r="I14" s="177">
        <v>0</v>
      </c>
      <c r="J14" s="177">
        <v>1</v>
      </c>
      <c r="K14" s="177">
        <v>5</v>
      </c>
      <c r="L14" s="177">
        <v>1</v>
      </c>
      <c r="M14" s="177">
        <v>1</v>
      </c>
      <c r="N14" s="177">
        <v>1</v>
      </c>
      <c r="O14" s="177">
        <v>0</v>
      </c>
      <c r="P14" s="177">
        <v>0</v>
      </c>
      <c r="Q14" s="177">
        <v>0</v>
      </c>
      <c r="R14" s="177">
        <v>0</v>
      </c>
      <c r="S14" s="177">
        <v>4</v>
      </c>
      <c r="T14" s="177">
        <v>1</v>
      </c>
      <c r="U14" s="177">
        <v>0</v>
      </c>
    </row>
    <row r="15" spans="1:21" ht="33.6" customHeight="1">
      <c r="A15" s="184" t="s">
        <v>47</v>
      </c>
      <c r="B15" s="184"/>
      <c r="C15" s="185">
        <v>79210</v>
      </c>
      <c r="D15" s="186">
        <v>294</v>
      </c>
      <c r="E15" s="187">
        <v>8</v>
      </c>
      <c r="F15" s="187">
        <v>26</v>
      </c>
      <c r="G15" s="187">
        <v>0</v>
      </c>
      <c r="H15" s="187">
        <v>1</v>
      </c>
      <c r="I15" s="187"/>
      <c r="J15" s="187">
        <v>5</v>
      </c>
      <c r="K15" s="187">
        <v>87</v>
      </c>
      <c r="L15" s="187">
        <v>11</v>
      </c>
      <c r="M15" s="187">
        <v>25</v>
      </c>
      <c r="N15" s="187">
        <v>1</v>
      </c>
      <c r="O15" s="187">
        <v>1</v>
      </c>
      <c r="P15" s="187">
        <v>3</v>
      </c>
      <c r="Q15" s="188">
        <v>0</v>
      </c>
      <c r="R15" s="189">
        <v>14</v>
      </c>
      <c r="S15" s="187">
        <v>111</v>
      </c>
      <c r="T15" s="189">
        <v>5</v>
      </c>
      <c r="U15" s="190">
        <v>0</v>
      </c>
    </row>
    <row r="16" spans="1:21" ht="25.8" customHeight="1">
      <c r="A16" s="191">
        <v>11</v>
      </c>
      <c r="B16" s="192" t="s">
        <v>102</v>
      </c>
      <c r="C16" s="193">
        <v>37046</v>
      </c>
      <c r="D16" s="176">
        <v>101</v>
      </c>
      <c r="E16" s="177">
        <v>6</v>
      </c>
      <c r="F16" s="177">
        <v>17</v>
      </c>
      <c r="G16" s="177">
        <v>0</v>
      </c>
      <c r="H16" s="177">
        <v>0</v>
      </c>
      <c r="I16" s="177">
        <v>0</v>
      </c>
      <c r="J16" s="177">
        <v>1</v>
      </c>
      <c r="K16" s="177">
        <v>27</v>
      </c>
      <c r="L16" s="177">
        <v>1</v>
      </c>
      <c r="M16" s="177">
        <v>9</v>
      </c>
      <c r="N16" s="177">
        <v>0</v>
      </c>
      <c r="O16" s="177">
        <v>0</v>
      </c>
      <c r="P16" s="177">
        <v>1</v>
      </c>
      <c r="Q16" s="177">
        <v>0</v>
      </c>
      <c r="R16" s="177">
        <v>6</v>
      </c>
      <c r="S16" s="177">
        <v>32</v>
      </c>
      <c r="T16" s="177">
        <v>4</v>
      </c>
      <c r="U16" s="177">
        <v>1</v>
      </c>
    </row>
    <row r="17" spans="1:21" ht="36" customHeight="1">
      <c r="A17" s="194" t="s">
        <v>103</v>
      </c>
      <c r="B17" s="194"/>
      <c r="C17" s="195">
        <v>116256</v>
      </c>
      <c r="D17" s="196">
        <v>395</v>
      </c>
      <c r="E17" s="197">
        <v>14</v>
      </c>
      <c r="F17" s="198">
        <v>43</v>
      </c>
      <c r="G17" s="198">
        <v>0</v>
      </c>
      <c r="H17" s="198">
        <v>1</v>
      </c>
      <c r="I17" s="198"/>
      <c r="J17" s="198">
        <v>6</v>
      </c>
      <c r="K17" s="198">
        <v>114</v>
      </c>
      <c r="L17" s="198">
        <v>12</v>
      </c>
      <c r="M17" s="198">
        <v>34</v>
      </c>
      <c r="N17" s="198">
        <v>1</v>
      </c>
      <c r="O17" s="198">
        <v>1</v>
      </c>
      <c r="P17" s="198">
        <v>4</v>
      </c>
      <c r="Q17" s="199">
        <v>0</v>
      </c>
      <c r="R17" s="200">
        <v>20</v>
      </c>
      <c r="S17" s="201">
        <v>143</v>
      </c>
      <c r="T17" s="189">
        <v>9</v>
      </c>
      <c r="U17" s="190">
        <v>1</v>
      </c>
    </row>
    <row r="18" spans="1:21" s="421" customFormat="1" ht="30" customHeight="1">
      <c r="A18" s="411" t="s">
        <v>104</v>
      </c>
      <c r="B18" s="412"/>
      <c r="C18" s="413"/>
      <c r="D18" s="414">
        <v>1</v>
      </c>
      <c r="E18" s="415">
        <v>3.5443037974683546E-2</v>
      </c>
      <c r="F18" s="416">
        <v>0.10886075949367088</v>
      </c>
      <c r="G18" s="416">
        <v>0</v>
      </c>
      <c r="H18" s="416">
        <v>2.5316455696202532E-3</v>
      </c>
      <c r="I18" s="416">
        <v>0</v>
      </c>
      <c r="J18" s="416">
        <v>1.5189873417721518E-2</v>
      </c>
      <c r="K18" s="416">
        <v>0.28860759493670884</v>
      </c>
      <c r="L18" s="416">
        <v>3.0379746835443037E-2</v>
      </c>
      <c r="M18" s="416">
        <v>8.6075949367088608E-2</v>
      </c>
      <c r="N18" s="416">
        <v>2.5316455696202532E-3</v>
      </c>
      <c r="O18" s="416">
        <v>2.5316455696202532E-3</v>
      </c>
      <c r="P18" s="416">
        <v>1.0126582278481013E-2</v>
      </c>
      <c r="Q18" s="417">
        <v>0</v>
      </c>
      <c r="R18" s="416">
        <v>5.0632911392405063E-2</v>
      </c>
      <c r="S18" s="418">
        <v>0.36202531645569619</v>
      </c>
      <c r="T18" s="419">
        <v>2.2784810126582278E-2</v>
      </c>
      <c r="U18" s="420">
        <v>2.5316455696202532E-3</v>
      </c>
    </row>
    <row r="19" spans="1:21" ht="32.4" customHeight="1">
      <c r="A19" s="211" t="s">
        <v>105</v>
      </c>
      <c r="B19" s="212"/>
      <c r="C19" s="213"/>
      <c r="D19" s="214">
        <v>583.72041012936972</v>
      </c>
      <c r="E19" s="214">
        <v>20.688824662813101</v>
      </c>
      <c r="F19" s="214">
        <v>63.544247178640241</v>
      </c>
      <c r="G19" s="214">
        <v>0</v>
      </c>
      <c r="H19" s="214">
        <v>1.4777731902009357</v>
      </c>
      <c r="I19" s="214">
        <v>0</v>
      </c>
      <c r="J19" s="214">
        <v>8.8666391412056136</v>
      </c>
      <c r="K19" s="214">
        <v>168.46614368290668</v>
      </c>
      <c r="L19" s="214">
        <v>17.733278282411227</v>
      </c>
      <c r="M19" s="214">
        <v>50.244288466831826</v>
      </c>
      <c r="N19" s="214">
        <v>1.4777731902009357</v>
      </c>
      <c r="O19" s="214">
        <v>1.4777731902009357</v>
      </c>
      <c r="P19" s="214">
        <v>5.9110927608037427</v>
      </c>
      <c r="Q19" s="214">
        <v>0</v>
      </c>
      <c r="R19" s="214">
        <v>29.555463804018721</v>
      </c>
      <c r="S19" s="214">
        <v>211.32156619873382</v>
      </c>
      <c r="T19" s="215">
        <v>13.299958711808422</v>
      </c>
      <c r="U19" s="216">
        <v>1.4777731902009357</v>
      </c>
    </row>
    <row r="20" spans="1:21" ht="15.6">
      <c r="A20" s="217" t="s">
        <v>106</v>
      </c>
      <c r="B20" s="218"/>
      <c r="C20" s="219"/>
      <c r="D20" s="220">
        <v>521.5</v>
      </c>
      <c r="E20" s="220">
        <v>23.7</v>
      </c>
      <c r="F20" s="220">
        <v>81.5</v>
      </c>
      <c r="G20" s="220"/>
      <c r="H20" s="220">
        <v>5.9</v>
      </c>
      <c r="I20" s="220"/>
      <c r="J20" s="220">
        <v>14.8</v>
      </c>
      <c r="K20" s="220">
        <v>163</v>
      </c>
      <c r="L20" s="220">
        <v>23.7</v>
      </c>
      <c r="M20" s="220">
        <v>22.2</v>
      </c>
      <c r="N20" s="220">
        <v>3</v>
      </c>
      <c r="O20" s="221"/>
      <c r="P20" s="222">
        <v>3</v>
      </c>
      <c r="Q20" s="222"/>
      <c r="R20" s="222">
        <v>19.3</v>
      </c>
      <c r="S20" s="222">
        <v>161.5</v>
      </c>
      <c r="T20" s="222">
        <v>11.9</v>
      </c>
      <c r="U20" s="223"/>
    </row>
    <row r="21" spans="1:21" s="421" customFormat="1" ht="30.6" customHeight="1">
      <c r="A21" s="499" t="s">
        <v>107</v>
      </c>
      <c r="B21" s="500"/>
      <c r="C21" s="501"/>
      <c r="D21" s="502">
        <v>0.11931047004673001</v>
      </c>
      <c r="E21" s="502">
        <v>-0.12705381169564978</v>
      </c>
      <c r="F21" s="502">
        <v>-0.22031598553815657</v>
      </c>
      <c r="G21" s="502"/>
      <c r="H21" s="502">
        <v>-0.74952996776255332</v>
      </c>
      <c r="I21" s="502"/>
      <c r="J21" s="502">
        <v>-0.40090276072935049</v>
      </c>
      <c r="K21" s="502">
        <v>3.3534623821513287E-2</v>
      </c>
      <c r="L21" s="502">
        <v>-0.25176041002484273</v>
      </c>
      <c r="M21" s="497" t="s">
        <v>108</v>
      </c>
      <c r="N21" s="502">
        <v>-0.50740893659968811</v>
      </c>
      <c r="O21" s="502"/>
      <c r="P21" s="502">
        <v>0.97036425360124756</v>
      </c>
      <c r="Q21" s="502"/>
      <c r="R21" s="502">
        <v>0.53137118155537411</v>
      </c>
      <c r="S21" s="502">
        <v>0.30849266996120006</v>
      </c>
      <c r="T21" s="502">
        <v>0.11764358922759843</v>
      </c>
      <c r="U21" s="503"/>
    </row>
    <row r="22" spans="1:21" ht="15.6">
      <c r="A22" s="225" t="s">
        <v>109</v>
      </c>
      <c r="B22" s="226"/>
      <c r="C22" s="227"/>
      <c r="D22" s="228">
        <v>352</v>
      </c>
      <c r="E22" s="228">
        <v>16</v>
      </c>
      <c r="F22" s="228">
        <v>55</v>
      </c>
      <c r="G22" s="228"/>
      <c r="H22" s="228">
        <v>4</v>
      </c>
      <c r="I22" s="228"/>
      <c r="J22" s="228">
        <v>10</v>
      </c>
      <c r="K22" s="228">
        <v>110</v>
      </c>
      <c r="L22" s="228">
        <v>16</v>
      </c>
      <c r="M22" s="228">
        <v>15</v>
      </c>
      <c r="N22" s="228">
        <v>2</v>
      </c>
      <c r="O22" s="229"/>
      <c r="P22" s="230">
        <v>2</v>
      </c>
      <c r="Q22" s="230"/>
      <c r="R22" s="230">
        <v>13</v>
      </c>
      <c r="S22" s="231">
        <v>109</v>
      </c>
      <c r="T22" s="232">
        <v>8</v>
      </c>
      <c r="U22" s="233"/>
    </row>
    <row r="23" spans="1:21" ht="13.8">
      <c r="A23" s="217" t="s">
        <v>110</v>
      </c>
      <c r="B23" s="218"/>
      <c r="C23" s="219"/>
      <c r="D23" s="234">
        <v>520.06365339698675</v>
      </c>
      <c r="E23" s="234">
        <v>23.572290238956906</v>
      </c>
      <c r="F23" s="234">
        <v>70.716870716870716</v>
      </c>
      <c r="G23" s="234">
        <v>0</v>
      </c>
      <c r="H23" s="234">
        <v>0</v>
      </c>
      <c r="I23" s="234">
        <v>0</v>
      </c>
      <c r="J23" s="234">
        <v>17.679217679217679</v>
      </c>
      <c r="K23" s="234">
        <v>141.43374143374143</v>
      </c>
      <c r="L23" s="234">
        <v>20.625753959087291</v>
      </c>
      <c r="M23" s="234">
        <v>25.045558378891712</v>
      </c>
      <c r="N23" s="234">
        <v>0</v>
      </c>
      <c r="O23" s="235">
        <v>0</v>
      </c>
      <c r="P23" s="236">
        <v>7.3663406996740326</v>
      </c>
      <c r="Q23" s="236"/>
      <c r="R23" s="236">
        <v>26.518826518826518</v>
      </c>
      <c r="S23" s="236">
        <v>184.15851749185083</v>
      </c>
      <c r="T23" s="236"/>
      <c r="U23" s="237"/>
    </row>
    <row r="24" spans="1:21" ht="13.8">
      <c r="A24" s="238" t="s">
        <v>111</v>
      </c>
      <c r="B24" s="238"/>
      <c r="C24" s="238"/>
      <c r="D24" s="236">
        <v>473.43933538754874</v>
      </c>
      <c r="E24" s="236">
        <v>17.589077475698403</v>
      </c>
      <c r="F24" s="236">
        <v>55.698745339711607</v>
      </c>
      <c r="G24" s="236">
        <v>0</v>
      </c>
      <c r="H24" s="236">
        <v>4.3972693689246007</v>
      </c>
      <c r="I24" s="236">
        <v>0</v>
      </c>
      <c r="J24" s="236">
        <v>7.3287822815410015</v>
      </c>
      <c r="K24" s="236">
        <v>136.31535043666264</v>
      </c>
      <c r="L24" s="236">
        <v>21.986346844623007</v>
      </c>
      <c r="M24" s="236">
        <v>19.054833932006606</v>
      </c>
      <c r="N24" s="236">
        <v>1.5</v>
      </c>
      <c r="O24" s="239">
        <v>4.4000000000000004</v>
      </c>
      <c r="P24" s="236">
        <v>7.3287822815410015</v>
      </c>
      <c r="Q24" s="236"/>
      <c r="R24" s="236">
        <v>17.589077475698403</v>
      </c>
      <c r="S24" s="236">
        <v>178.82228766960046</v>
      </c>
      <c r="T24" s="240"/>
      <c r="U24" s="224"/>
    </row>
  </sheetData>
  <mergeCells count="15">
    <mergeCell ref="A22:C22"/>
    <mergeCell ref="A23:C23"/>
    <mergeCell ref="A24:C24"/>
    <mergeCell ref="A15:B15"/>
    <mergeCell ref="A17:B17"/>
    <mergeCell ref="A18:C18"/>
    <mergeCell ref="A19:C19"/>
    <mergeCell ref="A20:C20"/>
    <mergeCell ref="A21:C21"/>
    <mergeCell ref="A1:U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Zeros="0" topLeftCell="A7" workbookViewId="0">
      <selection activeCell="H27" sqref="H27"/>
    </sheetView>
  </sheetViews>
  <sheetFormatPr defaultRowHeight="13.2"/>
  <cols>
    <col min="1" max="1" width="5.77734375" customWidth="1"/>
    <col min="2" max="2" width="13.77734375" customWidth="1"/>
    <col min="5" max="7" width="7.88671875" customWidth="1"/>
    <col min="8" max="8" width="7.109375" customWidth="1"/>
    <col min="9" max="9" width="6.21875" customWidth="1"/>
    <col min="10" max="20" width="7.88671875" customWidth="1"/>
    <col min="21" max="21" width="6.109375" customWidth="1"/>
  </cols>
  <sheetData>
    <row r="1" spans="1:21" ht="54.6" customHeight="1">
      <c r="A1" s="492" t="s">
        <v>62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</row>
    <row r="2" spans="1:21" ht="21" thickBot="1">
      <c r="A2" s="148"/>
      <c r="B2" s="149" t="s">
        <v>63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151"/>
      <c r="U2" s="150"/>
    </row>
    <row r="3" spans="1:21" ht="120.6">
      <c r="A3" s="152" t="s">
        <v>64</v>
      </c>
      <c r="B3" s="153" t="s">
        <v>65</v>
      </c>
      <c r="C3" s="154" t="s">
        <v>66</v>
      </c>
      <c r="D3" s="155" t="s">
        <v>67</v>
      </c>
      <c r="E3" s="156" t="s">
        <v>68</v>
      </c>
      <c r="F3" s="157" t="s">
        <v>69</v>
      </c>
      <c r="G3" s="157" t="s">
        <v>70</v>
      </c>
      <c r="H3" s="157" t="s">
        <v>71</v>
      </c>
      <c r="I3" s="157" t="s">
        <v>72</v>
      </c>
      <c r="J3" s="157" t="s">
        <v>73</v>
      </c>
      <c r="K3" s="158" t="s">
        <v>74</v>
      </c>
      <c r="L3" s="157" t="s">
        <v>75</v>
      </c>
      <c r="M3" s="157" t="s">
        <v>76</v>
      </c>
      <c r="N3" s="157" t="s">
        <v>77</v>
      </c>
      <c r="O3" s="157" t="s">
        <v>78</v>
      </c>
      <c r="P3" s="157" t="s">
        <v>79</v>
      </c>
      <c r="Q3" s="157" t="s">
        <v>80</v>
      </c>
      <c r="R3" s="157" t="s">
        <v>81</v>
      </c>
      <c r="S3" s="159" t="s">
        <v>82</v>
      </c>
      <c r="T3" s="160" t="s">
        <v>83</v>
      </c>
      <c r="U3" s="161" t="s">
        <v>84</v>
      </c>
    </row>
    <row r="4" spans="1:21" ht="27" thickBot="1">
      <c r="A4" s="162"/>
      <c r="B4" s="163"/>
      <c r="C4" s="164"/>
      <c r="D4" s="165"/>
      <c r="E4" s="166" t="s">
        <v>85</v>
      </c>
      <c r="F4" s="167" t="s">
        <v>86</v>
      </c>
      <c r="G4" s="167" t="s">
        <v>87</v>
      </c>
      <c r="H4" s="167" t="s">
        <v>88</v>
      </c>
      <c r="I4" s="167" t="s">
        <v>89</v>
      </c>
      <c r="J4" s="167" t="s">
        <v>90</v>
      </c>
      <c r="K4" s="168" t="s">
        <v>91</v>
      </c>
      <c r="L4" s="167" t="s">
        <v>92</v>
      </c>
      <c r="M4" s="167" t="s">
        <v>93</v>
      </c>
      <c r="N4" s="167" t="s">
        <v>94</v>
      </c>
      <c r="O4" s="167" t="s">
        <v>95</v>
      </c>
      <c r="P4" s="167" t="s">
        <v>96</v>
      </c>
      <c r="Q4" s="167" t="s">
        <v>97</v>
      </c>
      <c r="R4" s="169" t="s">
        <v>98</v>
      </c>
      <c r="S4" s="170" t="s">
        <v>99</v>
      </c>
      <c r="T4" s="171" t="s">
        <v>100</v>
      </c>
      <c r="U4" s="172" t="s">
        <v>101</v>
      </c>
    </row>
    <row r="5" spans="1:21" ht="15.6">
      <c r="A5" s="173">
        <v>1</v>
      </c>
      <c r="B5" s="174" t="s">
        <v>37</v>
      </c>
      <c r="C5" s="175">
        <v>18527</v>
      </c>
      <c r="D5" s="241">
        <f>'[4]тр 7 мес'!D5*100000/'[4]тр 7 мес'!$C5*1.718</f>
        <v>528.55832028930752</v>
      </c>
      <c r="E5" s="242">
        <f>'[4]тр 7 мес'!E5*100000/'[4]тр 7 мес'!$C5*1.718</f>
        <v>9.2729529875317116</v>
      </c>
      <c r="F5" s="242">
        <f>'[4]тр 7 мес'!F5*100000/'[4]тр 7 мес'!$C5*1.718</f>
        <v>64.910670912721969</v>
      </c>
      <c r="G5" s="242">
        <f>'[4]тр 7 мес'!G5*100000/'[4]тр 7 мес'!$C5*1.718</f>
        <v>0</v>
      </c>
      <c r="H5" s="242">
        <f>'[4]тр 7 мес'!H5*100000/'[4]тр 7 мес'!$C5*1.718</f>
        <v>9.2729529875317116</v>
      </c>
      <c r="I5" s="242">
        <f>'[4]тр 7 мес'!I5*100000/'[4]тр 7 мес'!$C5*1.718</f>
        <v>9.2729529875317116</v>
      </c>
      <c r="J5" s="242">
        <f>'[4]тр 7 мес'!J5*100000/'[4]тр 7 мес'!$C5*1.718</f>
        <v>18.545905975063423</v>
      </c>
      <c r="K5" s="242">
        <f>'[4]тр 7 мес'!K5*100000/'[4]тр 7 мес'!$C5*1.718</f>
        <v>157.64020078803907</v>
      </c>
      <c r="L5" s="242">
        <f>'[4]тр 7 мес'!L5*100000/'[4]тр 7 мес'!$C5*1.718</f>
        <v>27.818858962595129</v>
      </c>
      <c r="M5" s="242">
        <f>'[4]тр 7 мес'!M5*100000/'[4]тр 7 мес'!$C5*1.718</f>
        <v>55.637717925190259</v>
      </c>
      <c r="N5" s="242">
        <f>'[4]тр 7 мес'!N5*100000/'[4]тр 7 мес'!$C5*1.718</f>
        <v>0</v>
      </c>
      <c r="O5" s="242">
        <f>'[4]тр 7 мес'!O5*100000/'[4]тр 7 мес'!$C5*1.718</f>
        <v>0</v>
      </c>
      <c r="P5" s="242">
        <f>'[4]тр 7 мес'!P5*100000/'[4]тр 7 мес'!$C5*1.718</f>
        <v>9.2729529875317116</v>
      </c>
      <c r="Q5" s="242">
        <f>'[4]тр 7 мес'!Q5*100000/'[4]тр 7 мес'!$C5*1.718</f>
        <v>0</v>
      </c>
      <c r="R5" s="242">
        <f>'[4]тр 7 мес'!R5*100000/'[4]тр 7 мес'!$C5*1.718</f>
        <v>18.545905975063423</v>
      </c>
      <c r="S5" s="242">
        <f>'[4]тр 7 мес'!S5*100000/'[4]тр 7 мес'!$C5*1.718</f>
        <v>148.36724780050739</v>
      </c>
      <c r="T5" s="242">
        <f>'[4]тр 7 мес'!T5*100000/'[4]тр 7 мес'!$C5*1.718</f>
        <v>9.2729529875317116</v>
      </c>
      <c r="U5" s="242">
        <f>'[4]тр 7 мес'!U5*100000/'[4]тр 7 мес'!$C5*1.718</f>
        <v>0</v>
      </c>
    </row>
    <row r="6" spans="1:21" ht="15.6">
      <c r="A6" s="173">
        <v>2</v>
      </c>
      <c r="B6" s="174" t="s">
        <v>38</v>
      </c>
      <c r="C6" s="175">
        <v>4234</v>
      </c>
      <c r="D6" s="241">
        <f>'[4]тр 7 мес'!D6*100000/'[4]тр 7 мес'!$C6*1.718</f>
        <v>770.9494567784601</v>
      </c>
      <c r="E6" s="242">
        <f>'[4]тр 7 мес'!E6*100000/'[4]тр 7 мес'!$C6*1.718</f>
        <v>0</v>
      </c>
      <c r="F6" s="242">
        <f>'[4]тр 7 мес'!F6*100000/'[4]тр 7 мес'!$C6*1.718</f>
        <v>81.152574397732636</v>
      </c>
      <c r="G6" s="242">
        <f>'[4]тр 7 мес'!G6*100000/'[4]тр 7 мес'!$C6*1.718</f>
        <v>0</v>
      </c>
      <c r="H6" s="242">
        <f>'[4]тр 7 мес'!H6*100000/'[4]тр 7 мес'!$C6*1.718</f>
        <v>0</v>
      </c>
      <c r="I6" s="242">
        <f>'[4]тр 7 мес'!I6*100000/'[4]тр 7 мес'!$C6*1.718</f>
        <v>0</v>
      </c>
      <c r="J6" s="242">
        <f>'[4]тр 7 мес'!J6*100000/'[4]тр 7 мес'!$C6*1.718</f>
        <v>0</v>
      </c>
      <c r="K6" s="242">
        <f>'[4]тр 7 мес'!K6*100000/'[4]тр 7 мес'!$C6*1.718</f>
        <v>162.30514879546527</v>
      </c>
      <c r="L6" s="242">
        <f>'[4]тр 7 мес'!L6*100000/'[4]тр 7 мес'!$C6*1.718</f>
        <v>40.576287198866318</v>
      </c>
      <c r="M6" s="242">
        <f>'[4]тр 7 мес'!M6*100000/'[4]тр 7 мес'!$C6*1.718</f>
        <v>162.30514879546527</v>
      </c>
      <c r="N6" s="242">
        <f>'[4]тр 7 мес'!N6*100000/'[4]тр 7 мес'!$C6*1.718</f>
        <v>0</v>
      </c>
      <c r="O6" s="242">
        <f>'[4]тр 7 мес'!O6*100000/'[4]тр 7 мес'!$C6*1.718</f>
        <v>40.576287198866318</v>
      </c>
      <c r="P6" s="242">
        <f>'[4]тр 7 мес'!P6*100000/'[4]тр 7 мес'!$C6*1.718</f>
        <v>0</v>
      </c>
      <c r="Q6" s="242">
        <f>'[4]тр 7 мес'!Q6*100000/'[4]тр 7 мес'!$C6*1.718</f>
        <v>0</v>
      </c>
      <c r="R6" s="242">
        <f>'[4]тр 7 мес'!R6*100000/'[4]тр 7 мес'!$C6*1.718</f>
        <v>0</v>
      </c>
      <c r="S6" s="242">
        <f>'[4]тр 7 мес'!S6*100000/'[4]тр 7 мес'!$C6*1.718</f>
        <v>284.03401039206426</v>
      </c>
      <c r="T6" s="242">
        <f>'[4]тр 7 мес'!T6*100000/'[4]тр 7 мес'!$C6*1.718</f>
        <v>0</v>
      </c>
      <c r="U6" s="242">
        <f>'[4]тр 7 мес'!U6*100000/'[4]тр 7 мес'!$C6*1.718</f>
        <v>0</v>
      </c>
    </row>
    <row r="7" spans="1:21" ht="15.6">
      <c r="A7" s="173">
        <v>3</v>
      </c>
      <c r="B7" s="174" t="s">
        <v>39</v>
      </c>
      <c r="C7" s="175">
        <v>6140</v>
      </c>
      <c r="D7" s="241">
        <f>'[4]тр 7 мес'!D7*100000/'[4]тр 7 мес'!$C7*1.718</f>
        <v>643.55048859934857</v>
      </c>
      <c r="E7" s="242">
        <f>'[4]тр 7 мес'!E7*100000/'[4]тр 7 мес'!$C7*1.718</f>
        <v>27.980456026058633</v>
      </c>
      <c r="F7" s="242">
        <f>'[4]тр 7 мес'!F7*100000/'[4]тр 7 мес'!$C7*1.718</f>
        <v>27.980456026058633</v>
      </c>
      <c r="G7" s="242">
        <f>'[4]тр 7 мес'!G7*100000/'[4]тр 7 мес'!$C7*1.718</f>
        <v>0</v>
      </c>
      <c r="H7" s="242">
        <f>'[4]тр 7 мес'!H7*100000/'[4]тр 7 мес'!$C7*1.718</f>
        <v>0</v>
      </c>
      <c r="I7" s="242">
        <f>'[4]тр 7 мес'!I7*100000/'[4]тр 7 мес'!$C7*1.718</f>
        <v>0</v>
      </c>
      <c r="J7" s="242">
        <f>'[4]тр 7 мес'!J7*100000/'[4]тр 7 мес'!$C7*1.718</f>
        <v>27.980456026058633</v>
      </c>
      <c r="K7" s="242">
        <f>'[4]тр 7 мес'!K7*100000/'[4]тр 7 мес'!$C7*1.718</f>
        <v>55.960912052117266</v>
      </c>
      <c r="L7" s="242">
        <f>'[4]тр 7 мес'!L7*100000/'[4]тр 7 мес'!$C7*1.718</f>
        <v>27.980456026058633</v>
      </c>
      <c r="M7" s="242">
        <f>'[4]тр 7 мес'!M7*100000/'[4]тр 7 мес'!$C7*1.718</f>
        <v>139.90228013029315</v>
      </c>
      <c r="N7" s="242">
        <f>'[4]тр 7 мес'!N7*100000/'[4]тр 7 мес'!$C7*1.718</f>
        <v>0</v>
      </c>
      <c r="O7" s="242">
        <f>'[4]тр 7 мес'!O7*100000/'[4]тр 7 мес'!$C7*1.718</f>
        <v>0</v>
      </c>
      <c r="P7" s="242">
        <f>'[4]тр 7 мес'!P7*100000/'[4]тр 7 мес'!$C7*1.718</f>
        <v>27.980456026058633</v>
      </c>
      <c r="Q7" s="242">
        <f>'[4]тр 7 мес'!Q7*100000/'[4]тр 7 мес'!$C7*1.718</f>
        <v>0</v>
      </c>
      <c r="R7" s="242">
        <f>'[4]тр 7 мес'!R7*100000/'[4]тр 7 мес'!$C7*1.718</f>
        <v>27.980456026058633</v>
      </c>
      <c r="S7" s="242">
        <f>'[4]тр 7 мес'!S7*100000/'[4]тр 7 мес'!$C7*1.718</f>
        <v>279.8045602605863</v>
      </c>
      <c r="T7" s="242">
        <f>'[4]тр 7 мес'!T7*100000/'[4]тр 7 мес'!$C7*1.718</f>
        <v>0</v>
      </c>
      <c r="U7" s="242">
        <f>'[4]тр 7 мес'!U7*100000/'[4]тр 7 мес'!$C7*1.718</f>
        <v>0</v>
      </c>
    </row>
    <row r="8" spans="1:21" ht="15.6">
      <c r="A8" s="173">
        <v>4</v>
      </c>
      <c r="B8" s="174" t="s">
        <v>40</v>
      </c>
      <c r="C8" s="175">
        <v>6813</v>
      </c>
      <c r="D8" s="241">
        <f>'[4]тр 7 мес'!D8*100000/'[4]тр 7 мес'!$C8*1.718</f>
        <v>529.54645530603261</v>
      </c>
      <c r="E8" s="242">
        <f>'[4]тр 7 мес'!E8*100000/'[4]тр 7 мес'!$C8*1.718</f>
        <v>0</v>
      </c>
      <c r="F8" s="242">
        <f>'[4]тр 7 мес'!F8*100000/'[4]тр 7 мес'!$C8*1.718</f>
        <v>25.216497871715838</v>
      </c>
      <c r="G8" s="242">
        <f>'[4]тр 7 мес'!G8*100000/'[4]тр 7 мес'!$C8*1.718</f>
        <v>0</v>
      </c>
      <c r="H8" s="242">
        <f>'[4]тр 7 мес'!H8*100000/'[4]тр 7 мес'!$C8*1.718</f>
        <v>0</v>
      </c>
      <c r="I8" s="242">
        <f>'[4]тр 7 мес'!I8*100000/'[4]тр 7 мес'!$C8*1.718</f>
        <v>0</v>
      </c>
      <c r="J8" s="242">
        <f>'[4]тр 7 мес'!J8*100000/'[4]тр 7 мес'!$C8*1.718</f>
        <v>0</v>
      </c>
      <c r="K8" s="242">
        <f>'[4]тр 7 мес'!K8*100000/'[4]тр 7 мес'!$C8*1.718</f>
        <v>126.08248935857918</v>
      </c>
      <c r="L8" s="242">
        <f>'[4]тр 7 мес'!L8*100000/'[4]тр 7 мес'!$C8*1.718</f>
        <v>0</v>
      </c>
      <c r="M8" s="242">
        <f>'[4]тр 7 мес'!M8*100000/'[4]тр 7 мес'!$C8*1.718</f>
        <v>25.216497871715838</v>
      </c>
      <c r="N8" s="242">
        <f>'[4]тр 7 мес'!N8*100000/'[4]тр 7 мес'!$C8*1.718</f>
        <v>0</v>
      </c>
      <c r="O8" s="242">
        <f>'[4]тр 7 мес'!O8*100000/'[4]тр 7 мес'!$C8*1.718</f>
        <v>0</v>
      </c>
      <c r="P8" s="242">
        <f>'[4]тр 7 мес'!P8*100000/'[4]тр 7 мес'!$C8*1.718</f>
        <v>25.216497871715838</v>
      </c>
      <c r="Q8" s="242">
        <f>'[4]тр 7 мес'!Q8*100000/'[4]тр 7 мес'!$C8*1.718</f>
        <v>0</v>
      </c>
      <c r="R8" s="242">
        <f>'[4]тр 7 мес'!R8*100000/'[4]тр 7 мес'!$C8*1.718</f>
        <v>50.432995743431675</v>
      </c>
      <c r="S8" s="242">
        <f>'[4]тр 7 мес'!S8*100000/'[4]тр 7 мес'!$C8*1.718</f>
        <v>277.38147658887419</v>
      </c>
      <c r="T8" s="242">
        <f>'[4]тр 7 мес'!T8*100000/'[4]тр 7 мес'!$C8*1.718</f>
        <v>0</v>
      </c>
      <c r="U8" s="242">
        <f>'[4]тр 7 мес'!U8*100000/'[4]тр 7 мес'!$C8*1.718</f>
        <v>0</v>
      </c>
    </row>
    <row r="9" spans="1:21" ht="15.6">
      <c r="A9" s="173">
        <v>5</v>
      </c>
      <c r="B9" s="174" t="s">
        <v>41</v>
      </c>
      <c r="C9" s="175">
        <v>7086</v>
      </c>
      <c r="D9" s="241">
        <f>'[4]тр 7 мес'!D9*100000/'[4]тр 7 мес'!$C9*1.718</f>
        <v>800.0846740050805</v>
      </c>
      <c r="E9" s="242">
        <f>'[4]тр 7 мес'!E9*100000/'[4]тр 7 мес'!$C9*1.718</f>
        <v>24.244990121366072</v>
      </c>
      <c r="F9" s="242">
        <f>'[4]тр 7 мес'!F9*100000/'[4]тр 7 мес'!$C9*1.718</f>
        <v>24.244990121366072</v>
      </c>
      <c r="G9" s="242">
        <f>'[4]тр 7 мес'!G9*100000/'[4]тр 7 мес'!$C9*1.718</f>
        <v>0</v>
      </c>
      <c r="H9" s="242">
        <f>'[4]тр 7 мес'!H9*100000/'[4]тр 7 мес'!$C9*1.718</f>
        <v>0</v>
      </c>
      <c r="I9" s="242">
        <f>'[4]тр 7 мес'!I9*100000/'[4]тр 7 мес'!$C9*1.718</f>
        <v>0</v>
      </c>
      <c r="J9" s="242">
        <f>'[4]тр 7 мес'!J9*100000/'[4]тр 7 мес'!$C9*1.718</f>
        <v>0</v>
      </c>
      <c r="K9" s="242">
        <f>'[4]тр 7 мес'!K9*100000/'[4]тр 7 мес'!$C9*1.718</f>
        <v>290.93988145639292</v>
      </c>
      <c r="L9" s="242">
        <f>'[4]тр 7 мес'!L9*100000/'[4]тр 7 мес'!$C9*1.718</f>
        <v>24.244990121366072</v>
      </c>
      <c r="M9" s="242">
        <f>'[4]тр 7 мес'!M9*100000/'[4]тр 7 мес'!$C9*1.718</f>
        <v>48.489980242732145</v>
      </c>
      <c r="N9" s="242">
        <f>'[4]тр 7 мес'!N9*100000/'[4]тр 7 мес'!$C9*1.718</f>
        <v>0</v>
      </c>
      <c r="O9" s="242">
        <f>'[4]тр 7 мес'!O9*100000/'[4]тр 7 мес'!$C9*1.718</f>
        <v>0</v>
      </c>
      <c r="P9" s="242">
        <f>'[4]тр 7 мес'!P9*100000/'[4]тр 7 мес'!$C9*1.718</f>
        <v>0</v>
      </c>
      <c r="Q9" s="242">
        <f>'[4]тр 7 мес'!Q9*100000/'[4]тр 7 мес'!$C9*1.718</f>
        <v>0</v>
      </c>
      <c r="R9" s="242">
        <f>'[4]тр 7 мес'!R9*100000/'[4]тр 7 мес'!$C9*1.718</f>
        <v>0</v>
      </c>
      <c r="S9" s="242">
        <f>'[4]тр 7 мес'!S9*100000/'[4]тр 7 мес'!$C9*1.718</f>
        <v>387.91984194185716</v>
      </c>
      <c r="T9" s="242">
        <f>'[4]тр 7 мес'!T9*100000/'[4]тр 7 мес'!$C9*1.718</f>
        <v>24.244990121366072</v>
      </c>
      <c r="U9" s="242">
        <f>'[4]тр 7 мес'!U9*100000/'[4]тр 7 мес'!$C9*1.718</f>
        <v>0</v>
      </c>
    </row>
    <row r="10" spans="1:21" ht="15.6">
      <c r="A10" s="173">
        <v>6</v>
      </c>
      <c r="B10" s="174" t="s">
        <v>42</v>
      </c>
      <c r="C10" s="175">
        <v>5848</v>
      </c>
      <c r="D10" s="241">
        <f>'[4]тр 7 мес'!D10*100000/'[4]тр 7 мес'!$C10*1.718</f>
        <v>763.81668946648426</v>
      </c>
      <c r="E10" s="242">
        <f>'[4]тр 7 мес'!E10*100000/'[4]тр 7 мес'!$C10*1.718</f>
        <v>0</v>
      </c>
      <c r="F10" s="242">
        <f>'[4]тр 7 мес'!F10*100000/'[4]тр 7 мес'!$C10*1.718</f>
        <v>117.51025991792065</v>
      </c>
      <c r="G10" s="242">
        <f>'[4]тр 7 мес'!G10*100000/'[4]тр 7 мес'!$C10*1.718</f>
        <v>0</v>
      </c>
      <c r="H10" s="242">
        <f>'[4]тр 7 мес'!H10*100000/'[4]тр 7 мес'!$C10*1.718</f>
        <v>0</v>
      </c>
      <c r="I10" s="242">
        <f>'[4]тр 7 мес'!I10*100000/'[4]тр 7 мес'!$C10*1.718</f>
        <v>0</v>
      </c>
      <c r="J10" s="242">
        <f>'[4]тр 7 мес'!J10*100000/'[4]тр 7 мес'!$C10*1.718</f>
        <v>0</v>
      </c>
      <c r="K10" s="242">
        <f>'[4]тр 7 мес'!K10*100000/'[4]тр 7 мес'!$C10*1.718</f>
        <v>264.39808481532145</v>
      </c>
      <c r="L10" s="242">
        <f>'[4]тр 7 мес'!L10*100000/'[4]тр 7 мес'!$C10*1.718</f>
        <v>29.377564979480162</v>
      </c>
      <c r="M10" s="242">
        <f>'[4]тр 7 мес'!M10*100000/'[4]тр 7 мес'!$C10*1.718</f>
        <v>0</v>
      </c>
      <c r="N10" s="242">
        <f>'[4]тр 7 мес'!N10*100000/'[4]тр 7 мес'!$C10*1.718</f>
        <v>0</v>
      </c>
      <c r="O10" s="242">
        <f>'[4]тр 7 мес'!O10*100000/'[4]тр 7 мес'!$C10*1.718</f>
        <v>0</v>
      </c>
      <c r="P10" s="242">
        <f>'[4]тр 7 мес'!P10*100000/'[4]тр 7 мес'!$C10*1.718</f>
        <v>0</v>
      </c>
      <c r="Q10" s="242">
        <f>'[4]тр 7 мес'!Q10*100000/'[4]тр 7 мес'!$C10*1.718</f>
        <v>0</v>
      </c>
      <c r="R10" s="242">
        <f>'[4]тр 7 мес'!R10*100000/'[4]тр 7 мес'!$C10*1.718</f>
        <v>58.755129958960325</v>
      </c>
      <c r="S10" s="242">
        <f>'[4]тр 7 мес'!S10*100000/'[4]тр 7 мес'!$C10*1.718</f>
        <v>293.77564979480161</v>
      </c>
      <c r="T10" s="242">
        <f>'[4]тр 7 мес'!T10*100000/'[4]тр 7 мес'!$C10*1.718</f>
        <v>0</v>
      </c>
      <c r="U10" s="242">
        <f>'[4]тр 7 мес'!U10*100000/'[4]тр 7 мес'!$C10*1.718</f>
        <v>0</v>
      </c>
    </row>
    <row r="11" spans="1:21" ht="15.6">
      <c r="A11" s="178">
        <v>7</v>
      </c>
      <c r="B11" s="179" t="s">
        <v>43</v>
      </c>
      <c r="C11" s="180">
        <v>9799</v>
      </c>
      <c r="D11" s="241">
        <f>'[4]тр 7 мес'!D11*100000/'[4]тр 7 мес'!$C11*1.718</f>
        <v>596.10164302479848</v>
      </c>
      <c r="E11" s="242">
        <f>'[4]тр 7 мес'!E11*100000/'[4]тр 7 мес'!$C11*1.718</f>
        <v>17.532401265435247</v>
      </c>
      <c r="F11" s="242">
        <f>'[4]тр 7 мес'!F11*100000/'[4]тр 7 мес'!$C11*1.718</f>
        <v>17.532401265435247</v>
      </c>
      <c r="G11" s="242">
        <f>'[4]тр 7 мес'!G11*100000/'[4]тр 7 мес'!$C11*1.718</f>
        <v>0</v>
      </c>
      <c r="H11" s="242">
        <f>'[4]тр 7 мес'!H11*100000/'[4]тр 7 мес'!$C11*1.718</f>
        <v>0</v>
      </c>
      <c r="I11" s="242">
        <f>'[4]тр 7 мес'!I11*100000/'[4]тр 7 мес'!$C11*1.718</f>
        <v>0</v>
      </c>
      <c r="J11" s="242">
        <f>'[4]тр 7 мес'!J11*100000/'[4]тр 7 мес'!$C11*1.718</f>
        <v>17.532401265435247</v>
      </c>
      <c r="K11" s="242">
        <f>'[4]тр 7 мес'!K11*100000/'[4]тр 7 мес'!$C11*1.718</f>
        <v>210.388815185223</v>
      </c>
      <c r="L11" s="242">
        <f>'[4]тр 7 мес'!L11*100000/'[4]тр 7 мес'!$C11*1.718</f>
        <v>35.064802530870494</v>
      </c>
      <c r="M11" s="242">
        <f>'[4]тр 7 мес'!M11*100000/'[4]тр 7 мес'!$C11*1.718</f>
        <v>70.129605061740989</v>
      </c>
      <c r="N11" s="242">
        <f>'[4]тр 7 мес'!N11*100000/'[4]тр 7 мес'!$C11*1.718</f>
        <v>0</v>
      </c>
      <c r="O11" s="242">
        <f>'[4]тр 7 мес'!O11*100000/'[4]тр 7 мес'!$C11*1.718</f>
        <v>0</v>
      </c>
      <c r="P11" s="242">
        <f>'[4]тр 7 мес'!P11*100000/'[4]тр 7 мес'!$C11*1.718</f>
        <v>0</v>
      </c>
      <c r="Q11" s="242">
        <f>'[4]тр 7 мес'!Q11*100000/'[4]тр 7 мес'!$C11*1.718</f>
        <v>0</v>
      </c>
      <c r="R11" s="242">
        <f>'[4]тр 7 мес'!R11*100000/'[4]тр 7 мес'!$C11*1.718</f>
        <v>0</v>
      </c>
      <c r="S11" s="242">
        <f>'[4]тр 7 мес'!S11*100000/'[4]тр 7 мес'!$C11*1.718</f>
        <v>227.92121645065822</v>
      </c>
      <c r="T11" s="242">
        <f>'[4]тр 7 мес'!T11*100000/'[4]тр 7 мес'!$C11*1.718</f>
        <v>17.532401265435247</v>
      </c>
      <c r="U11" s="242">
        <f>'[4]тр 7 мес'!U11*100000/'[4]тр 7 мес'!$C11*1.718</f>
        <v>0</v>
      </c>
    </row>
    <row r="12" spans="1:21" ht="15.6">
      <c r="A12" s="181">
        <v>8</v>
      </c>
      <c r="B12" s="182" t="s">
        <v>44</v>
      </c>
      <c r="C12" s="175">
        <v>7116</v>
      </c>
      <c r="D12" s="241">
        <f>'[4]тр 7 мес'!D12*100000/'[4]тр 7 мес'!$C12*1.718</f>
        <v>531.14109050028105</v>
      </c>
      <c r="E12" s="242">
        <f>'[4]тр 7 мес'!E12*100000/'[4]тр 7 мес'!$C12*1.718</f>
        <v>0</v>
      </c>
      <c r="F12" s="242">
        <f>'[4]тр 7 мес'!F12*100000/'[4]тр 7 мес'!$C12*1.718</f>
        <v>72.428330522765592</v>
      </c>
      <c r="G12" s="242">
        <f>'[4]тр 7 мес'!G12*100000/'[4]тр 7 мес'!$C12*1.718</f>
        <v>0</v>
      </c>
      <c r="H12" s="242">
        <f>'[4]тр 7 мес'!H12*100000/'[4]тр 7 мес'!$C12*1.718</f>
        <v>0</v>
      </c>
      <c r="I12" s="242">
        <f>'[4]тр 7 мес'!I12*100000/'[4]тр 7 мес'!$C12*1.718</f>
        <v>0</v>
      </c>
      <c r="J12" s="242">
        <f>'[4]тр 7 мес'!J12*100000/'[4]тр 7 мес'!$C12*1.718</f>
        <v>0</v>
      </c>
      <c r="K12" s="242">
        <f>'[4]тр 7 мес'!K12*100000/'[4]тр 7 мес'!$C12*1.718</f>
        <v>144.85666104553118</v>
      </c>
      <c r="L12" s="242">
        <f>'[4]тр 7 мес'!L12*100000/'[4]тр 7 мес'!$C12*1.718</f>
        <v>0</v>
      </c>
      <c r="M12" s="242">
        <f>'[4]тр 7 мес'!M12*100000/'[4]тр 7 мес'!$C12*1.718</f>
        <v>0</v>
      </c>
      <c r="N12" s="242">
        <f>'[4]тр 7 мес'!N12*100000/'[4]тр 7 мес'!$C12*1.718</f>
        <v>0</v>
      </c>
      <c r="O12" s="242">
        <f>'[4]тр 7 мес'!O12*100000/'[4]тр 7 мес'!$C12*1.718</f>
        <v>0</v>
      </c>
      <c r="P12" s="242">
        <f>'[4]тр 7 мес'!P12*100000/'[4]тр 7 мес'!$C12*1.718</f>
        <v>0</v>
      </c>
      <c r="Q12" s="242">
        <f>'[4]тр 7 мес'!Q12*100000/'[4]тр 7 мес'!$C12*1.718</f>
        <v>0</v>
      </c>
      <c r="R12" s="242">
        <f>'[4]тр 7 мес'!R12*100000/'[4]тр 7 мес'!$C12*1.718</f>
        <v>48.28555368184373</v>
      </c>
      <c r="S12" s="242">
        <f>'[4]тр 7 мес'!S12*100000/'[4]тр 7 мес'!$C12*1.718</f>
        <v>265.57054525014053</v>
      </c>
      <c r="T12" s="242">
        <f>'[4]тр 7 мес'!T12*100000/'[4]тр 7 мес'!$C12*1.718</f>
        <v>0</v>
      </c>
      <c r="U12" s="242">
        <f>'[4]тр 7 мес'!U12*100000/'[4]тр 7 мес'!$C12*1.718</f>
        <v>0</v>
      </c>
    </row>
    <row r="13" spans="1:21" ht="15.6">
      <c r="A13" s="181">
        <v>9</v>
      </c>
      <c r="B13" s="182" t="s">
        <v>45</v>
      </c>
      <c r="C13" s="175">
        <v>8351</v>
      </c>
      <c r="D13" s="241">
        <f>'[4]тр 7 мес'!D13*100000/'[4]тр 7 мес'!$C13*1.718</f>
        <v>843.46784816189677</v>
      </c>
      <c r="E13" s="242">
        <f>'[4]тр 7 мес'!E13*100000/'[4]тр 7 мес'!$C13*1.718</f>
        <v>41.144773081068138</v>
      </c>
      <c r="F13" s="242">
        <f>'[4]тр 7 мес'!F13*100000/'[4]тр 7 мес'!$C13*1.718</f>
        <v>61.7171596216022</v>
      </c>
      <c r="G13" s="242">
        <f>'[4]тр 7 мес'!G13*100000/'[4]тр 7 мес'!$C13*1.718</f>
        <v>0</v>
      </c>
      <c r="H13" s="242">
        <f>'[4]тр 7 мес'!H13*100000/'[4]тр 7 мес'!$C13*1.718</f>
        <v>0</v>
      </c>
      <c r="I13" s="242">
        <f>'[4]тр 7 мес'!I13*100000/'[4]тр 7 мес'!$C13*1.718</f>
        <v>0</v>
      </c>
      <c r="J13" s="242">
        <f>'[4]тр 7 мес'!J13*100000/'[4]тр 7 мес'!$C13*1.718</f>
        <v>0</v>
      </c>
      <c r="K13" s="242">
        <f>'[4]тр 7 мес'!K13*100000/'[4]тр 7 мес'!$C13*1.718</f>
        <v>308.58579810801103</v>
      </c>
      <c r="L13" s="242">
        <f>'[4]тр 7 мес'!L13*100000/'[4]тр 7 мес'!$C13*1.718</f>
        <v>20.572386540534069</v>
      </c>
      <c r="M13" s="242">
        <f>'[4]тр 7 мес'!M13*100000/'[4]тр 7 мес'!$C13*1.718</f>
        <v>41.144773081068138</v>
      </c>
      <c r="N13" s="242">
        <f>'[4]тр 7 мес'!N13*100000/'[4]тр 7 мес'!$C13*1.718</f>
        <v>0</v>
      </c>
      <c r="O13" s="242">
        <f>'[4]тр 7 мес'!O13*100000/'[4]тр 7 мес'!$C13*1.718</f>
        <v>0</v>
      </c>
      <c r="P13" s="242">
        <f>'[4]тр 7 мес'!P13*100000/'[4]тр 7 мес'!$C13*1.718</f>
        <v>0</v>
      </c>
      <c r="Q13" s="242">
        <f>'[4]тр 7 мес'!Q13*100000/'[4]тр 7 мес'!$C13*1.718</f>
        <v>0</v>
      </c>
      <c r="R13" s="242">
        <f>'[4]тр 7 мес'!R13*100000/'[4]тр 7 мес'!$C13*1.718</f>
        <v>102.86193270267034</v>
      </c>
      <c r="S13" s="242">
        <f>'[4]тр 7 мес'!S13*100000/'[4]тр 7 мес'!$C13*1.718</f>
        <v>267.44102502694284</v>
      </c>
      <c r="T13" s="242">
        <f>'[4]тр 7 мес'!T13*100000/'[4]тр 7 мес'!$C13*1.718</f>
        <v>20.572386540534069</v>
      </c>
      <c r="U13" s="242">
        <f>'[4]тр 7 мес'!U13*100000/'[4]тр 7 мес'!$C13*1.718</f>
        <v>0</v>
      </c>
    </row>
    <row r="14" spans="1:21" ht="15.6">
      <c r="A14" s="181">
        <v>10</v>
      </c>
      <c r="B14" s="183" t="s">
        <v>46</v>
      </c>
      <c r="C14" s="175">
        <v>5226</v>
      </c>
      <c r="D14" s="241">
        <f>'[4]тр 7 мес'!D14*100000/'[4]тр 7 мес'!$C14*1.718</f>
        <v>591.73363949483348</v>
      </c>
      <c r="E14" s="242">
        <f>'[4]тр 7 мес'!E14*100000/'[4]тр 7 мес'!$C14*1.718</f>
        <v>65.748182166092604</v>
      </c>
      <c r="F14" s="242">
        <f>'[4]тр 7 мес'!F14*100000/'[4]тр 7 мес'!$C14*1.718</f>
        <v>98.622273249138928</v>
      </c>
      <c r="G14" s="242">
        <f>'[4]тр 7 мес'!G14*100000/'[4]тр 7 мес'!$C14*1.718</f>
        <v>0</v>
      </c>
      <c r="H14" s="242">
        <f>'[4]тр 7 мес'!H14*100000/'[4]тр 7 мес'!$C14*1.718</f>
        <v>0</v>
      </c>
      <c r="I14" s="242">
        <f>'[4]тр 7 мес'!I14*100000/'[4]тр 7 мес'!$C14*1.718</f>
        <v>0</v>
      </c>
      <c r="J14" s="242">
        <f>'[4]тр 7 мес'!J14*100000/'[4]тр 7 мес'!$C14*1.718</f>
        <v>32.874091083046302</v>
      </c>
      <c r="K14" s="242">
        <f>'[4]тр 7 мес'!K14*100000/'[4]тр 7 мес'!$C14*1.718</f>
        <v>164.37045541523153</v>
      </c>
      <c r="L14" s="242">
        <f>'[4]тр 7 мес'!L14*100000/'[4]тр 7 мес'!$C14*1.718</f>
        <v>32.874091083046302</v>
      </c>
      <c r="M14" s="242">
        <f>'[4]тр 7 мес'!M14*100000/'[4]тр 7 мес'!$C14*1.718</f>
        <v>32.874091083046302</v>
      </c>
      <c r="N14" s="242">
        <f>'[4]тр 7 мес'!N14*100000/'[4]тр 7 мес'!$C14*1.718</f>
        <v>32.874091083046302</v>
      </c>
      <c r="O14" s="242">
        <f>'[4]тр 7 мес'!O14*100000/'[4]тр 7 мес'!$C14*1.718</f>
        <v>0</v>
      </c>
      <c r="P14" s="242">
        <f>'[4]тр 7 мес'!P14*100000/'[4]тр 7 мес'!$C14*1.718</f>
        <v>0</v>
      </c>
      <c r="Q14" s="242">
        <f>'[4]тр 7 мес'!Q14*100000/'[4]тр 7 мес'!$C14*1.718</f>
        <v>0</v>
      </c>
      <c r="R14" s="242">
        <f>'[4]тр 7 мес'!R14*100000/'[4]тр 7 мес'!$C14*1.718</f>
        <v>0</v>
      </c>
      <c r="S14" s="242">
        <f>'[4]тр 7 мес'!S14*100000/'[4]тр 7 мес'!$C14*1.718</f>
        <v>131.49636433218521</v>
      </c>
      <c r="T14" s="242">
        <f>'[4]тр 7 мес'!T14*100000/'[4]тр 7 мес'!$C14*1.718</f>
        <v>32.874091083046302</v>
      </c>
      <c r="U14" s="242">
        <f>'[4]тр 7 мес'!U14*100000/'[4]тр 7 мес'!$C14*1.718</f>
        <v>0</v>
      </c>
    </row>
    <row r="15" spans="1:21" ht="30" customHeight="1">
      <c r="A15" s="184" t="s">
        <v>47</v>
      </c>
      <c r="B15" s="184"/>
      <c r="C15" s="185">
        <v>79210</v>
      </c>
      <c r="D15" s="241">
        <f>'[4]тр 7 мес'!D15*100000/'[4]тр 7 мес'!$C15*1.718</f>
        <v>637.66191137482633</v>
      </c>
      <c r="E15" s="241">
        <f>'[4]тр 7 мес'!E15*100000/'[4]тр 7 мес'!$C15*1.718</f>
        <v>17.351344527206159</v>
      </c>
      <c r="F15" s="241">
        <f>'[4]тр 7 мес'!F15*100000/'[4]тр 7 мес'!$C15*1.718</f>
        <v>56.391869713420022</v>
      </c>
      <c r="G15" s="241">
        <f>'[4]тр 7 мес'!G15*100000/'[4]тр 7 мес'!$C15*1.718</f>
        <v>0</v>
      </c>
      <c r="H15" s="241">
        <f>'[4]тр 7 мес'!H15*100000/'[4]тр 7 мес'!$C15*1.718</f>
        <v>2.1689180659007699</v>
      </c>
      <c r="I15" s="241">
        <f>'[4]тр 7 мес'!I15*100000/'[4]тр 7 мес'!$C15*1.718</f>
        <v>0</v>
      </c>
      <c r="J15" s="241">
        <f>'[4]тр 7 мес'!J15*100000/'[4]тр 7 мес'!$C15*1.718</f>
        <v>10.84459032950385</v>
      </c>
      <c r="K15" s="241">
        <f>'[4]тр 7 мес'!K15*100000/'[4]тр 7 мес'!$C15*1.718</f>
        <v>188.695871733367</v>
      </c>
      <c r="L15" s="241">
        <f>'[4]тр 7 мес'!L15*100000/'[4]тр 7 мес'!$C15*1.718</f>
        <v>23.858098724908469</v>
      </c>
      <c r="M15" s="241">
        <f>'[4]тр 7 мес'!M15*100000/'[4]тр 7 мес'!$C15*1.718</f>
        <v>54.222951647519245</v>
      </c>
      <c r="N15" s="241">
        <f>'[4]тр 7 мес'!N15*100000/'[4]тр 7 мес'!$C15*1.718</f>
        <v>2.1689180659007699</v>
      </c>
      <c r="O15" s="241">
        <f>'[4]тр 7 мес'!O15*100000/'[4]тр 7 мес'!$C15*1.718</f>
        <v>2.1689180659007699</v>
      </c>
      <c r="P15" s="241">
        <f>'[4]тр 7 мес'!P15*100000/'[4]тр 7 мес'!$C15*1.718</f>
        <v>6.5067541977023104</v>
      </c>
      <c r="Q15" s="241">
        <f>'[4]тр 7 мес'!Q15*100000/'[4]тр 7 мес'!$C15*1.718</f>
        <v>0</v>
      </c>
      <c r="R15" s="241">
        <f>'[4]тр 7 мес'!R15*100000/'[4]тр 7 мес'!$C15*1.718</f>
        <v>30.36485292261078</v>
      </c>
      <c r="S15" s="241">
        <f>'[4]тр 7 мес'!S15*100000/'[4]тр 7 мес'!$C15*1.718</f>
        <v>240.74990531498548</v>
      </c>
      <c r="T15" s="241">
        <f>'[4]тр 7 мес'!T15*100000/'[4]тр 7 мес'!$C15*1.718</f>
        <v>10.84459032950385</v>
      </c>
      <c r="U15" s="241">
        <f>'[4]тр 7 мес'!U15*100000/'[4]тр 7 мес'!$C15*1.718</f>
        <v>0</v>
      </c>
    </row>
    <row r="16" spans="1:21" ht="20.399999999999999" customHeight="1">
      <c r="A16" s="191">
        <v>11</v>
      </c>
      <c r="B16" s="192" t="s">
        <v>102</v>
      </c>
      <c r="C16" s="243">
        <v>37046</v>
      </c>
      <c r="D16" s="241">
        <f>'[4]тр 7 мес'!D16*100000/'[4]тр 7 мес'!$C16*1.718</f>
        <v>468.38525076931376</v>
      </c>
      <c r="E16" s="242">
        <f>'[4]тр 7 мес'!E16*100000/'[4]тр 7 мес'!$C16*1.718</f>
        <v>27.824866382335475</v>
      </c>
      <c r="F16" s="242">
        <f>'[4]тр 7 мес'!F16*100000/'[4]тр 7 мес'!$C16*1.718</f>
        <v>78.83712141661718</v>
      </c>
      <c r="G16" s="242">
        <f>'[4]тр 7 мес'!G16*100000/'[4]тр 7 мес'!$C16*1.718</f>
        <v>0</v>
      </c>
      <c r="H16" s="242">
        <f>'[4]тр 7 мес'!H16*100000/'[4]тр 7 мес'!$C16*1.718</f>
        <v>0</v>
      </c>
      <c r="I16" s="242">
        <f>'[4]тр 7 мес'!I16*100000/'[4]тр 7 мес'!$C16*1.718</f>
        <v>0</v>
      </c>
      <c r="J16" s="242">
        <f>'[4]тр 7 мес'!J16*100000/'[4]тр 7 мес'!$C16*1.718</f>
        <v>4.6374777303892456</v>
      </c>
      <c r="K16" s="242">
        <f>'[4]тр 7 мес'!K16*100000/'[4]тр 7 мес'!$C16*1.718</f>
        <v>125.21189872050964</v>
      </c>
      <c r="L16" s="242">
        <f>'[4]тр 7 мес'!L16*100000/'[4]тр 7 мес'!$C16*1.718</f>
        <v>4.6374777303892456</v>
      </c>
      <c r="M16" s="242">
        <f>'[4]тр 7 мес'!M16*100000/'[4]тр 7 мес'!$C16*1.718</f>
        <v>41.737299573503215</v>
      </c>
      <c r="N16" s="242">
        <f>'[4]тр 7 мес'!N16*100000/'[4]тр 7 мес'!$C16*1.718</f>
        <v>0</v>
      </c>
      <c r="O16" s="242">
        <f>'[4]тр 7 мес'!O16*100000/'[4]тр 7 мес'!$C16*1.718</f>
        <v>0</v>
      </c>
      <c r="P16" s="242">
        <f>'[4]тр 7 мес'!P16*100000/'[4]тр 7 мес'!$C16*1.718</f>
        <v>4.6374777303892456</v>
      </c>
      <c r="Q16" s="242">
        <f>'[4]тр 7 мес'!Q16*100000/'[4]тр 7 мес'!$C16*1.718</f>
        <v>0</v>
      </c>
      <c r="R16" s="242">
        <f>'[4]тр 7 мес'!R16*100000/'[4]тр 7 мес'!$C16*1.718</f>
        <v>27.824866382335475</v>
      </c>
      <c r="S16" s="242">
        <f>'[4]тр 7 мес'!S16*100000/'[4]тр 7 мес'!$C16*1.718</f>
        <v>148.39928737245586</v>
      </c>
      <c r="T16" s="242">
        <f>'[4]тр 7 мес'!T16*100000/'[4]тр 7 мес'!$C16*1.718</f>
        <v>18.549910921556982</v>
      </c>
      <c r="U16" s="242">
        <f>'[4]тр 7 мес'!U16*100000/'[4]тр 7 мес'!$C16*1.718</f>
        <v>4.6374777303892456</v>
      </c>
    </row>
    <row r="17" spans="1:21" ht="48.6" customHeight="1">
      <c r="A17" s="244" t="s">
        <v>112</v>
      </c>
      <c r="B17" s="245"/>
      <c r="C17" s="246">
        <v>116256</v>
      </c>
      <c r="D17" s="241">
        <f>'[4]тр 7 мес'!D17*100000/'[4]тр 7 мес'!$C17*1.718</f>
        <v>583.72041012936961</v>
      </c>
      <c r="E17" s="241">
        <f>'[4]тр 7 мес'!E17*100000/'[4]тр 7 мес'!$C17*1.718</f>
        <v>20.688824662813101</v>
      </c>
      <c r="F17" s="241">
        <f>'[4]тр 7 мес'!F17*100000/'[4]тр 7 мес'!$C17*1.718</f>
        <v>63.544247178640241</v>
      </c>
      <c r="G17" s="241">
        <f>'[4]тр 7 мес'!G17*100000/'[4]тр 7 мес'!$C17*1.718</f>
        <v>0</v>
      </c>
      <c r="H17" s="241">
        <f>'[4]тр 7 мес'!H17*100000/'[4]тр 7 мес'!$C17*1.718</f>
        <v>1.4777731902009357</v>
      </c>
      <c r="I17" s="241">
        <f>'[4]тр 7 мес'!I17*100000/'[4]тр 7 мес'!$C17*1.718</f>
        <v>0</v>
      </c>
      <c r="J17" s="241">
        <f>'[4]тр 7 мес'!J17*100000/'[4]тр 7 мес'!$C17*1.718</f>
        <v>8.8666391412056154</v>
      </c>
      <c r="K17" s="241">
        <f>'[4]тр 7 мес'!K17*100000/'[4]тр 7 мес'!$C17*1.718</f>
        <v>168.46614368290668</v>
      </c>
      <c r="L17" s="241">
        <f>'[4]тр 7 мес'!L17*100000/'[4]тр 7 мес'!$C17*1.718</f>
        <v>17.733278282411231</v>
      </c>
      <c r="M17" s="241">
        <f>'[4]тр 7 мес'!M17*100000/'[4]тр 7 мес'!$C17*1.718</f>
        <v>50.244288466831819</v>
      </c>
      <c r="N17" s="241">
        <f>'[4]тр 7 мес'!N17*100000/'[4]тр 7 мес'!$C17*1.718</f>
        <v>1.4777731902009357</v>
      </c>
      <c r="O17" s="241">
        <f>'[4]тр 7 мес'!O17*100000/'[4]тр 7 мес'!$C17*1.718</f>
        <v>1.4777731902009357</v>
      </c>
      <c r="P17" s="241">
        <f>'[4]тр 7 мес'!P17*100000/'[4]тр 7 мес'!$C17*1.718</f>
        <v>5.9110927608037427</v>
      </c>
      <c r="Q17" s="241">
        <f>'[4]тр 7 мес'!Q17*100000/'[4]тр 7 мес'!$C17*1.718</f>
        <v>0</v>
      </c>
      <c r="R17" s="241">
        <f>'[4]тр 7 мес'!R17*100000/'[4]тр 7 мес'!$C17*1.718</f>
        <v>29.555463804018714</v>
      </c>
      <c r="S17" s="241">
        <f>'[4]тр 7 мес'!S17*100000/'[4]тр 7 мес'!$C17*1.718</f>
        <v>211.32156619873385</v>
      </c>
      <c r="T17" s="241">
        <f>'[4]тр 7 мес'!T17*100000/'[4]тр 7 мес'!$C17*1.718</f>
        <v>13.299958711808424</v>
      </c>
      <c r="U17" s="241">
        <f>'[4]тр 7 мес'!U17*100000/'[4]тр 7 мес'!$C17*1.718</f>
        <v>1.4777731902009357</v>
      </c>
    </row>
    <row r="18" spans="1:21" ht="34.799999999999997" customHeight="1">
      <c r="A18" s="202" t="s">
        <v>104</v>
      </c>
      <c r="B18" s="203"/>
      <c r="C18" s="204"/>
      <c r="D18" s="205">
        <v>1</v>
      </c>
      <c r="E18" s="206">
        <f t="shared" ref="E18:T18" si="0">SUM(E$17/$D$17)*1</f>
        <v>3.5443037974683546E-2</v>
      </c>
      <c r="F18" s="207">
        <f t="shared" si="0"/>
        <v>0.1088607594936709</v>
      </c>
      <c r="G18" s="207">
        <f t="shared" si="0"/>
        <v>0</v>
      </c>
      <c r="H18" s="207">
        <f t="shared" si="0"/>
        <v>2.5316455696202532E-3</v>
      </c>
      <c r="I18" s="207">
        <f t="shared" si="0"/>
        <v>0</v>
      </c>
      <c r="J18" s="207">
        <f t="shared" si="0"/>
        <v>1.518987341772152E-2</v>
      </c>
      <c r="K18" s="207">
        <f t="shared" si="0"/>
        <v>0.28860759493670884</v>
      </c>
      <c r="L18" s="207">
        <f t="shared" si="0"/>
        <v>3.037974683544304E-2</v>
      </c>
      <c r="M18" s="207">
        <f t="shared" si="0"/>
        <v>8.6075949367088608E-2</v>
      </c>
      <c r="N18" s="207">
        <f t="shared" si="0"/>
        <v>2.5316455696202532E-3</v>
      </c>
      <c r="O18" s="207">
        <f t="shared" si="0"/>
        <v>2.5316455696202532E-3</v>
      </c>
      <c r="P18" s="207">
        <f t="shared" si="0"/>
        <v>1.0126582278481013E-2</v>
      </c>
      <c r="Q18" s="208">
        <f>Q17/$D17</f>
        <v>0</v>
      </c>
      <c r="R18" s="207">
        <f t="shared" si="0"/>
        <v>5.0632911392405063E-2</v>
      </c>
      <c r="S18" s="247">
        <f t="shared" si="0"/>
        <v>0.36202531645569624</v>
      </c>
      <c r="T18" s="209">
        <f t="shared" si="0"/>
        <v>2.2784810126582282E-2</v>
      </c>
      <c r="U18" s="210">
        <f>SUM(U$17/$D$17)*1</f>
        <v>2.5316455696202532E-3</v>
      </c>
    </row>
    <row r="19" spans="1:21" ht="15.6">
      <c r="A19" s="217" t="s">
        <v>113</v>
      </c>
      <c r="B19" s="218"/>
      <c r="C19" s="219"/>
      <c r="D19" s="220">
        <v>521.5</v>
      </c>
      <c r="E19" s="220">
        <v>23.7</v>
      </c>
      <c r="F19" s="220">
        <v>81.5</v>
      </c>
      <c r="G19" s="220"/>
      <c r="H19" s="220">
        <v>5.9</v>
      </c>
      <c r="I19" s="220"/>
      <c r="J19" s="220">
        <v>14.8</v>
      </c>
      <c r="K19" s="220">
        <v>163</v>
      </c>
      <c r="L19" s="220">
        <v>23.7</v>
      </c>
      <c r="M19" s="220">
        <v>22.2</v>
      </c>
      <c r="N19" s="220">
        <v>3</v>
      </c>
      <c r="O19" s="221"/>
      <c r="P19" s="222">
        <v>3</v>
      </c>
      <c r="Q19" s="222"/>
      <c r="R19" s="222">
        <v>19.3</v>
      </c>
      <c r="S19" s="222">
        <v>161.5</v>
      </c>
      <c r="T19" s="222">
        <v>11.9</v>
      </c>
      <c r="U19" s="223"/>
    </row>
    <row r="20" spans="1:21" ht="28.2" customHeight="1">
      <c r="A20" s="494" t="s">
        <v>107</v>
      </c>
      <c r="B20" s="495"/>
      <c r="C20" s="496"/>
      <c r="D20" s="248">
        <f>(D17/D19)-100%</f>
        <v>0.11931047004672979</v>
      </c>
      <c r="E20" s="248">
        <f t="shared" ref="E20:T20" si="1">(E17/E19)-100%</f>
        <v>-0.12705381169564978</v>
      </c>
      <c r="F20" s="248">
        <f t="shared" si="1"/>
        <v>-0.22031598553815657</v>
      </c>
      <c r="G20" s="248"/>
      <c r="H20" s="498">
        <f t="shared" si="1"/>
        <v>-0.74952996776255332</v>
      </c>
      <c r="I20" s="248"/>
      <c r="J20" s="248">
        <f t="shared" si="1"/>
        <v>-0.40090276072935038</v>
      </c>
      <c r="K20" s="248">
        <f t="shared" si="1"/>
        <v>3.3534623821513287E-2</v>
      </c>
      <c r="L20" s="248">
        <f t="shared" si="1"/>
        <v>-0.25176041002484262</v>
      </c>
      <c r="M20" s="497" t="s">
        <v>108</v>
      </c>
      <c r="N20" s="248">
        <f t="shared" si="1"/>
        <v>-0.50740893659968811</v>
      </c>
      <c r="O20" s="248"/>
      <c r="P20" s="248">
        <f t="shared" si="1"/>
        <v>0.97036425360124756</v>
      </c>
      <c r="Q20" s="248"/>
      <c r="R20" s="248">
        <f t="shared" si="1"/>
        <v>0.53137118155537366</v>
      </c>
      <c r="S20" s="248">
        <f t="shared" si="1"/>
        <v>0.30849266996120028</v>
      </c>
      <c r="T20" s="248">
        <f t="shared" si="1"/>
        <v>0.11764358922759866</v>
      </c>
      <c r="U20" s="224"/>
    </row>
    <row r="21" spans="1:21" ht="15.6">
      <c r="A21" s="225" t="s">
        <v>109</v>
      </c>
      <c r="B21" s="226"/>
      <c r="C21" s="227"/>
      <c r="D21" s="228">
        <v>352</v>
      </c>
      <c r="E21" s="228">
        <v>16</v>
      </c>
      <c r="F21" s="228">
        <v>55</v>
      </c>
      <c r="G21" s="228"/>
      <c r="H21" s="228">
        <v>4</v>
      </c>
      <c r="I21" s="228"/>
      <c r="J21" s="228">
        <v>10</v>
      </c>
      <c r="K21" s="228">
        <v>110</v>
      </c>
      <c r="L21" s="228">
        <v>16</v>
      </c>
      <c r="M21" s="228">
        <v>15</v>
      </c>
      <c r="N21" s="228">
        <v>2</v>
      </c>
      <c r="O21" s="229"/>
      <c r="P21" s="230">
        <v>2</v>
      </c>
      <c r="Q21" s="230"/>
      <c r="R21" s="230">
        <v>13</v>
      </c>
      <c r="S21" s="231">
        <v>109</v>
      </c>
      <c r="T21" s="249">
        <v>8</v>
      </c>
      <c r="U21" s="233"/>
    </row>
    <row r="22" spans="1:21" ht="13.8">
      <c r="A22" s="217" t="s">
        <v>114</v>
      </c>
      <c r="B22" s="218"/>
      <c r="C22" s="219"/>
      <c r="D22" s="234">
        <v>520.06365339698675</v>
      </c>
      <c r="E22" s="234">
        <v>23.572290238956906</v>
      </c>
      <c r="F22" s="234">
        <v>70.716870716870716</v>
      </c>
      <c r="G22" s="234">
        <v>0</v>
      </c>
      <c r="H22" s="234">
        <v>0</v>
      </c>
      <c r="I22" s="234">
        <v>0</v>
      </c>
      <c r="J22" s="234">
        <v>17.679217679217679</v>
      </c>
      <c r="K22" s="234">
        <v>141.43374143374143</v>
      </c>
      <c r="L22" s="234">
        <v>20.625753959087291</v>
      </c>
      <c r="M22" s="234">
        <v>25.045558378891712</v>
      </c>
      <c r="N22" s="234">
        <v>0</v>
      </c>
      <c r="O22" s="235">
        <v>0</v>
      </c>
      <c r="P22" s="236">
        <v>7.3663406996740326</v>
      </c>
      <c r="Q22" s="236"/>
      <c r="R22" s="236">
        <v>26.518826518826518</v>
      </c>
      <c r="S22" s="236">
        <v>184.15851749185083</v>
      </c>
      <c r="T22" s="236"/>
      <c r="U22" s="237"/>
    </row>
    <row r="23" spans="1:21" ht="13.8">
      <c r="A23" s="238" t="s">
        <v>115</v>
      </c>
      <c r="B23" s="238"/>
      <c r="C23" s="238"/>
      <c r="D23" s="236">
        <v>473.43933538754874</v>
      </c>
      <c r="E23" s="236">
        <v>17.589077475698403</v>
      </c>
      <c r="F23" s="236">
        <v>55.698745339711607</v>
      </c>
      <c r="G23" s="236">
        <v>0</v>
      </c>
      <c r="H23" s="236">
        <v>4.3972693689246007</v>
      </c>
      <c r="I23" s="236">
        <v>0</v>
      </c>
      <c r="J23" s="236">
        <v>7.3287822815410015</v>
      </c>
      <c r="K23" s="236">
        <v>136.31535043666264</v>
      </c>
      <c r="L23" s="236">
        <v>21.986346844623007</v>
      </c>
      <c r="M23" s="236">
        <v>19.054833932006606</v>
      </c>
      <c r="N23" s="236">
        <v>1.5</v>
      </c>
      <c r="O23" s="239">
        <v>4.4000000000000004</v>
      </c>
      <c r="P23" s="236">
        <v>7.3287822815410015</v>
      </c>
      <c r="Q23" s="236"/>
      <c r="R23" s="236">
        <v>17.589077475698403</v>
      </c>
      <c r="S23" s="236">
        <v>178.82228766960046</v>
      </c>
      <c r="T23" s="250"/>
      <c r="U23" s="224"/>
    </row>
  </sheetData>
  <mergeCells count="14">
    <mergeCell ref="A22:C22"/>
    <mergeCell ref="A23:C23"/>
    <mergeCell ref="A15:B15"/>
    <mergeCell ref="A17:B17"/>
    <mergeCell ref="A18:C18"/>
    <mergeCell ref="A19:C19"/>
    <mergeCell ref="A20:C20"/>
    <mergeCell ref="A21:C21"/>
    <mergeCell ref="A1:U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workbookViewId="0">
      <selection activeCell="J17" sqref="J17"/>
    </sheetView>
  </sheetViews>
  <sheetFormatPr defaultRowHeight="13.2"/>
  <cols>
    <col min="1" max="1" width="19.6640625" customWidth="1"/>
    <col min="3" max="3" width="7.5546875" customWidth="1"/>
    <col min="4" max="4" width="8.44140625" customWidth="1"/>
    <col min="5" max="5" width="6.77734375" customWidth="1"/>
    <col min="6" max="6" width="7.5546875" customWidth="1"/>
    <col min="7" max="7" width="7" customWidth="1"/>
    <col min="8" max="8" width="7.77734375" customWidth="1"/>
    <col min="9" max="9" width="7.21875" customWidth="1"/>
    <col min="10" max="10" width="7.88671875" customWidth="1"/>
    <col min="11" max="11" width="7.33203125" customWidth="1"/>
    <col min="12" max="12" width="7.88671875" customWidth="1"/>
    <col min="13" max="13" width="7.77734375" customWidth="1"/>
    <col min="14" max="14" width="7.5546875" customWidth="1"/>
    <col min="15" max="22" width="7.21875" customWidth="1"/>
  </cols>
  <sheetData>
    <row r="1" spans="1:22" ht="21">
      <c r="A1" s="343" t="s">
        <v>144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4"/>
      <c r="V1" s="344"/>
    </row>
    <row r="2" spans="1:22" ht="2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4"/>
      <c r="V2" s="344"/>
    </row>
    <row r="3" spans="1:22" ht="51" customHeight="1">
      <c r="A3" s="504" t="s">
        <v>145</v>
      </c>
      <c r="B3" s="347" t="s">
        <v>146</v>
      </c>
      <c r="C3" s="346" t="s">
        <v>147</v>
      </c>
      <c r="D3" s="346"/>
      <c r="E3" s="346" t="s">
        <v>148</v>
      </c>
      <c r="F3" s="346"/>
      <c r="G3" s="346" t="s">
        <v>149</v>
      </c>
      <c r="H3" s="346"/>
      <c r="I3" s="348" t="s">
        <v>150</v>
      </c>
      <c r="J3" s="348"/>
      <c r="K3" s="346" t="s">
        <v>151</v>
      </c>
      <c r="L3" s="346"/>
      <c r="M3" s="346" t="s">
        <v>152</v>
      </c>
      <c r="N3" s="346"/>
      <c r="O3" s="349" t="s">
        <v>153</v>
      </c>
      <c r="P3" s="349"/>
      <c r="Q3" s="346" t="s">
        <v>154</v>
      </c>
      <c r="R3" s="346"/>
      <c r="S3" s="346"/>
      <c r="T3" s="346"/>
      <c r="U3" s="346" t="s">
        <v>155</v>
      </c>
      <c r="V3" s="346"/>
    </row>
    <row r="4" spans="1:22" ht="19.2" customHeight="1">
      <c r="A4" s="504"/>
      <c r="B4" s="347"/>
      <c r="C4" s="350" t="s">
        <v>18</v>
      </c>
      <c r="D4" s="351" t="s">
        <v>156</v>
      </c>
      <c r="E4" s="350" t="s">
        <v>18</v>
      </c>
      <c r="F4" s="351" t="s">
        <v>156</v>
      </c>
      <c r="G4" s="350" t="s">
        <v>18</v>
      </c>
      <c r="H4" s="351" t="s">
        <v>156</v>
      </c>
      <c r="I4" s="350" t="s">
        <v>18</v>
      </c>
      <c r="J4" s="351" t="s">
        <v>156</v>
      </c>
      <c r="K4" s="350" t="s">
        <v>18</v>
      </c>
      <c r="L4" s="351" t="s">
        <v>156</v>
      </c>
      <c r="M4" s="352" t="s">
        <v>18</v>
      </c>
      <c r="N4" s="351" t="s">
        <v>156</v>
      </c>
      <c r="O4" s="350" t="s">
        <v>18</v>
      </c>
      <c r="P4" s="351" t="s">
        <v>156</v>
      </c>
      <c r="Q4" s="353" t="s">
        <v>18</v>
      </c>
      <c r="R4" s="351" t="s">
        <v>156</v>
      </c>
      <c r="S4" s="354" t="s">
        <v>157</v>
      </c>
      <c r="T4" s="354"/>
      <c r="U4" s="353" t="s">
        <v>18</v>
      </c>
      <c r="V4" s="351" t="s">
        <v>156</v>
      </c>
    </row>
    <row r="5" spans="1:22" ht="18.600000000000001" customHeight="1">
      <c r="A5" s="504"/>
      <c r="B5" s="347"/>
      <c r="C5" s="350"/>
      <c r="D5" s="351"/>
      <c r="E5" s="350"/>
      <c r="F5" s="351"/>
      <c r="G5" s="350"/>
      <c r="H5" s="351"/>
      <c r="I5" s="350"/>
      <c r="J5" s="351"/>
      <c r="K5" s="350"/>
      <c r="L5" s="351"/>
      <c r="M5" s="352"/>
      <c r="N5" s="351"/>
      <c r="O5" s="350"/>
      <c r="P5" s="351"/>
      <c r="Q5" s="353"/>
      <c r="R5" s="351"/>
      <c r="S5" s="355" t="s">
        <v>18</v>
      </c>
      <c r="T5" s="356" t="s">
        <v>158</v>
      </c>
      <c r="U5" s="353"/>
      <c r="V5" s="351"/>
    </row>
    <row r="6" spans="1:22" ht="15">
      <c r="A6" s="357" t="s">
        <v>159</v>
      </c>
      <c r="B6" s="358">
        <v>34559</v>
      </c>
      <c r="C6" s="359">
        <v>21</v>
      </c>
      <c r="D6" s="507">
        <v>104.39538181081629</v>
      </c>
      <c r="E6" s="359">
        <v>5</v>
      </c>
      <c r="F6" s="507">
        <v>24.856043288289591</v>
      </c>
      <c r="G6" s="359">
        <v>5</v>
      </c>
      <c r="H6" s="507">
        <v>24.856043288289591</v>
      </c>
      <c r="I6" s="359">
        <v>0</v>
      </c>
      <c r="J6" s="507">
        <v>0</v>
      </c>
      <c r="K6" s="359">
        <v>2</v>
      </c>
      <c r="L6" s="507">
        <v>9.9424173153158364</v>
      </c>
      <c r="M6" s="359">
        <v>8</v>
      </c>
      <c r="N6" s="507">
        <v>39.769669261263346</v>
      </c>
      <c r="O6" s="359">
        <v>0</v>
      </c>
      <c r="P6" s="507">
        <v>0</v>
      </c>
      <c r="Q6" s="359">
        <v>5</v>
      </c>
      <c r="R6" s="507">
        <v>24.856043288289591</v>
      </c>
      <c r="S6" s="359">
        <v>4</v>
      </c>
      <c r="T6" s="507">
        <v>19.884834630631673</v>
      </c>
      <c r="U6" s="361">
        <v>1</v>
      </c>
      <c r="V6" s="507">
        <v>4.9712086576579182</v>
      </c>
    </row>
    <row r="7" spans="1:22" ht="15">
      <c r="A7" s="362" t="s">
        <v>160</v>
      </c>
      <c r="B7" s="358">
        <v>8058</v>
      </c>
      <c r="C7" s="359">
        <v>9</v>
      </c>
      <c r="D7" s="507">
        <v>191.88384214445273</v>
      </c>
      <c r="E7" s="359">
        <v>0</v>
      </c>
      <c r="F7" s="507">
        <v>0</v>
      </c>
      <c r="G7" s="359">
        <v>0</v>
      </c>
      <c r="H7" s="507">
        <v>0</v>
      </c>
      <c r="I7" s="359">
        <v>1</v>
      </c>
      <c r="J7" s="507">
        <v>21.320426904939193</v>
      </c>
      <c r="K7" s="359">
        <v>4</v>
      </c>
      <c r="L7" s="507">
        <v>85.281707619756773</v>
      </c>
      <c r="M7" s="359">
        <v>0</v>
      </c>
      <c r="N7" s="507">
        <v>0</v>
      </c>
      <c r="O7" s="359">
        <v>0</v>
      </c>
      <c r="P7" s="507">
        <v>0</v>
      </c>
      <c r="Q7" s="359">
        <v>3</v>
      </c>
      <c r="R7" s="507">
        <v>63.961280714817576</v>
      </c>
      <c r="S7" s="359">
        <v>3</v>
      </c>
      <c r="T7" s="507">
        <v>63.961280714817576</v>
      </c>
      <c r="U7" s="361">
        <v>1</v>
      </c>
      <c r="V7" s="507">
        <v>21.320426904939193</v>
      </c>
    </row>
    <row r="8" spans="1:22" ht="15">
      <c r="A8" s="362" t="s">
        <v>161</v>
      </c>
      <c r="B8" s="358">
        <v>12387</v>
      </c>
      <c r="C8" s="359">
        <v>16</v>
      </c>
      <c r="D8" s="507">
        <v>221.9100670057318</v>
      </c>
      <c r="E8" s="359">
        <v>0</v>
      </c>
      <c r="F8" s="507">
        <v>0</v>
      </c>
      <c r="G8" s="359">
        <v>0</v>
      </c>
      <c r="H8" s="507">
        <v>0</v>
      </c>
      <c r="I8" s="359">
        <v>3</v>
      </c>
      <c r="J8" s="507">
        <v>41.608137563574715</v>
      </c>
      <c r="K8" s="359">
        <v>2</v>
      </c>
      <c r="L8" s="507">
        <v>27.738758375716476</v>
      </c>
      <c r="M8" s="359">
        <v>3</v>
      </c>
      <c r="N8" s="507">
        <v>41.608137563574715</v>
      </c>
      <c r="O8" s="359">
        <v>2</v>
      </c>
      <c r="P8" s="507">
        <v>27.738758375716476</v>
      </c>
      <c r="Q8" s="359">
        <v>5</v>
      </c>
      <c r="R8" s="507">
        <v>69.346895939291187</v>
      </c>
      <c r="S8" s="359">
        <v>1</v>
      </c>
      <c r="T8" s="507">
        <v>13.869379187858238</v>
      </c>
      <c r="U8" s="361">
        <v>1</v>
      </c>
      <c r="V8" s="507">
        <v>13.869379187858238</v>
      </c>
    </row>
    <row r="9" spans="1:22" ht="15">
      <c r="A9" s="362" t="s">
        <v>162</v>
      </c>
      <c r="B9" s="358">
        <v>13706</v>
      </c>
      <c r="C9" s="359">
        <v>16</v>
      </c>
      <c r="D9" s="507">
        <v>200.55450167809718</v>
      </c>
      <c r="E9" s="359">
        <v>2</v>
      </c>
      <c r="F9" s="507">
        <v>25.069312709762148</v>
      </c>
      <c r="G9" s="359">
        <v>2</v>
      </c>
      <c r="H9" s="507">
        <v>25.069312709762148</v>
      </c>
      <c r="I9" s="359">
        <v>0</v>
      </c>
      <c r="J9" s="507">
        <v>0</v>
      </c>
      <c r="K9" s="359">
        <v>1</v>
      </c>
      <c r="L9" s="507">
        <v>12.534656354881074</v>
      </c>
      <c r="M9" s="359">
        <v>4</v>
      </c>
      <c r="N9" s="507">
        <v>50.138625419524296</v>
      </c>
      <c r="O9" s="359">
        <v>1</v>
      </c>
      <c r="P9" s="507">
        <v>12.534656354881074</v>
      </c>
      <c r="Q9" s="359">
        <v>4</v>
      </c>
      <c r="R9" s="507">
        <v>50.138625419524296</v>
      </c>
      <c r="S9" s="359">
        <v>3</v>
      </c>
      <c r="T9" s="507">
        <v>37.603969064643223</v>
      </c>
      <c r="U9" s="361">
        <v>4</v>
      </c>
      <c r="V9" s="507">
        <v>50.138625419524296</v>
      </c>
    </row>
    <row r="10" spans="1:22" ht="15">
      <c r="A10" s="362" t="s">
        <v>163</v>
      </c>
      <c r="B10" s="358">
        <v>14125</v>
      </c>
      <c r="C10" s="359">
        <v>19</v>
      </c>
      <c r="D10" s="507">
        <v>231.09380530973451</v>
      </c>
      <c r="E10" s="359">
        <v>0</v>
      </c>
      <c r="F10" s="507">
        <v>0</v>
      </c>
      <c r="G10" s="359">
        <v>0</v>
      </c>
      <c r="H10" s="507">
        <v>0</v>
      </c>
      <c r="I10" s="359">
        <v>4</v>
      </c>
      <c r="J10" s="507">
        <v>48.651327433628317</v>
      </c>
      <c r="K10" s="359">
        <v>2</v>
      </c>
      <c r="L10" s="507">
        <v>24.325663716814159</v>
      </c>
      <c r="M10" s="359">
        <v>8</v>
      </c>
      <c r="N10" s="507">
        <v>97.302654867256635</v>
      </c>
      <c r="O10" s="359">
        <v>0</v>
      </c>
      <c r="P10" s="507">
        <v>0</v>
      </c>
      <c r="Q10" s="359">
        <v>1</v>
      </c>
      <c r="R10" s="507">
        <v>12.162831858407079</v>
      </c>
      <c r="S10" s="359">
        <v>1</v>
      </c>
      <c r="T10" s="507">
        <v>12.162831858407079</v>
      </c>
      <c r="U10" s="361">
        <v>4</v>
      </c>
      <c r="V10" s="507">
        <v>48.651327433628317</v>
      </c>
    </row>
    <row r="11" spans="1:22" ht="15">
      <c r="A11" s="362" t="s">
        <v>164</v>
      </c>
      <c r="B11" s="358">
        <v>11785</v>
      </c>
      <c r="C11" s="359">
        <v>11</v>
      </c>
      <c r="D11" s="507">
        <v>160.35638523546879</v>
      </c>
      <c r="E11" s="359">
        <v>3</v>
      </c>
      <c r="F11" s="507">
        <v>43.733559609673314</v>
      </c>
      <c r="G11" s="359">
        <v>3</v>
      </c>
      <c r="H11" s="507">
        <v>43.733559609673314</v>
      </c>
      <c r="I11" s="359">
        <v>0</v>
      </c>
      <c r="J11" s="507">
        <v>0</v>
      </c>
      <c r="K11" s="359">
        <v>1</v>
      </c>
      <c r="L11" s="507">
        <v>14.577853203224437</v>
      </c>
      <c r="M11" s="359">
        <v>4</v>
      </c>
      <c r="N11" s="507">
        <v>58.31141281289775</v>
      </c>
      <c r="O11" s="359">
        <v>1</v>
      </c>
      <c r="P11" s="507">
        <v>14.577853203224437</v>
      </c>
      <c r="Q11" s="359">
        <v>1</v>
      </c>
      <c r="R11" s="507">
        <v>14.577853203224437</v>
      </c>
      <c r="S11" s="359">
        <v>0</v>
      </c>
      <c r="T11" s="507">
        <v>0</v>
      </c>
      <c r="U11" s="361">
        <v>1</v>
      </c>
      <c r="V11" s="507">
        <v>14.577853203224437</v>
      </c>
    </row>
    <row r="12" spans="1:22" ht="15">
      <c r="A12" s="362" t="s">
        <v>165</v>
      </c>
      <c r="B12" s="358">
        <v>19672</v>
      </c>
      <c r="C12" s="359">
        <v>18</v>
      </c>
      <c r="D12" s="507">
        <v>157.19804798698658</v>
      </c>
      <c r="E12" s="359">
        <v>7</v>
      </c>
      <c r="F12" s="507">
        <v>61.132574217161455</v>
      </c>
      <c r="G12" s="359">
        <v>7</v>
      </c>
      <c r="H12" s="507">
        <v>61.132574217161455</v>
      </c>
      <c r="I12" s="359">
        <v>1</v>
      </c>
      <c r="J12" s="507">
        <v>8.7332248881659211</v>
      </c>
      <c r="K12" s="359">
        <v>1</v>
      </c>
      <c r="L12" s="507">
        <v>8.7332248881659211</v>
      </c>
      <c r="M12" s="359">
        <v>7</v>
      </c>
      <c r="N12" s="507">
        <v>61.132574217161455</v>
      </c>
      <c r="O12" s="359">
        <v>0</v>
      </c>
      <c r="P12" s="507">
        <v>0</v>
      </c>
      <c r="Q12" s="359">
        <v>1</v>
      </c>
      <c r="R12" s="507">
        <v>8.7332248881659211</v>
      </c>
      <c r="S12" s="359">
        <v>0</v>
      </c>
      <c r="T12" s="507">
        <v>0</v>
      </c>
      <c r="U12" s="361">
        <v>1</v>
      </c>
      <c r="V12" s="507">
        <v>8.7332248881659211</v>
      </c>
    </row>
    <row r="13" spans="1:22" ht="15">
      <c r="A13" s="362" t="s">
        <v>166</v>
      </c>
      <c r="B13" s="358">
        <v>14611</v>
      </c>
      <c r="C13" s="359">
        <v>17</v>
      </c>
      <c r="D13" s="507">
        <v>199.89049346382862</v>
      </c>
      <c r="E13" s="359">
        <v>2</v>
      </c>
      <c r="F13" s="507">
        <v>23.516528642803369</v>
      </c>
      <c r="G13" s="359">
        <v>2</v>
      </c>
      <c r="H13" s="507">
        <v>23.516528642803369</v>
      </c>
      <c r="I13" s="359">
        <v>0</v>
      </c>
      <c r="J13" s="507">
        <v>0</v>
      </c>
      <c r="K13" s="359">
        <v>5</v>
      </c>
      <c r="L13" s="507">
        <v>58.79132160700842</v>
      </c>
      <c r="M13" s="359">
        <v>7</v>
      </c>
      <c r="N13" s="507">
        <v>82.307850249811779</v>
      </c>
      <c r="O13" s="359">
        <v>0</v>
      </c>
      <c r="P13" s="507">
        <v>0</v>
      </c>
      <c r="Q13" s="359">
        <v>1</v>
      </c>
      <c r="R13" s="507">
        <v>11.758264321401684</v>
      </c>
      <c r="S13" s="359">
        <v>1</v>
      </c>
      <c r="T13" s="507">
        <v>11.758264321401684</v>
      </c>
      <c r="U13" s="361">
        <v>2</v>
      </c>
      <c r="V13" s="507">
        <v>23.516528642803369</v>
      </c>
    </row>
    <row r="14" spans="1:22" ht="15">
      <c r="A14" s="362" t="s">
        <v>167</v>
      </c>
      <c r="B14" s="363">
        <v>16119</v>
      </c>
      <c r="C14" s="359">
        <v>18</v>
      </c>
      <c r="D14" s="507">
        <v>191.84812953657175</v>
      </c>
      <c r="E14" s="359">
        <v>3</v>
      </c>
      <c r="F14" s="507">
        <v>31.974688256095288</v>
      </c>
      <c r="G14" s="359">
        <v>2</v>
      </c>
      <c r="H14" s="507">
        <v>21.316458837396862</v>
      </c>
      <c r="I14" s="359">
        <v>2</v>
      </c>
      <c r="J14" s="507">
        <v>21.316458837396862</v>
      </c>
      <c r="K14" s="359">
        <v>1</v>
      </c>
      <c r="L14" s="507">
        <v>10.658229418698431</v>
      </c>
      <c r="M14" s="359">
        <v>4</v>
      </c>
      <c r="N14" s="507">
        <v>42.632917674793724</v>
      </c>
      <c r="O14" s="359">
        <v>1</v>
      </c>
      <c r="P14" s="507">
        <v>10.658229418698431</v>
      </c>
      <c r="Q14" s="359">
        <v>5</v>
      </c>
      <c r="R14" s="507">
        <v>53.29114709349215</v>
      </c>
      <c r="S14" s="359">
        <v>1</v>
      </c>
      <c r="T14" s="507">
        <v>10.658229418698431</v>
      </c>
      <c r="U14" s="361">
        <v>2</v>
      </c>
      <c r="V14" s="507">
        <v>21.316458837396862</v>
      </c>
    </row>
    <row r="15" spans="1:22" ht="15">
      <c r="A15" s="362" t="s">
        <v>168</v>
      </c>
      <c r="B15" s="358">
        <v>10752</v>
      </c>
      <c r="C15" s="359">
        <v>10</v>
      </c>
      <c r="D15" s="507">
        <v>159.78422619047618</v>
      </c>
      <c r="E15" s="359">
        <v>0</v>
      </c>
      <c r="F15" s="507">
        <v>0</v>
      </c>
      <c r="G15" s="359">
        <v>0</v>
      </c>
      <c r="H15" s="507">
        <v>0</v>
      </c>
      <c r="I15" s="359">
        <v>0</v>
      </c>
      <c r="J15" s="507">
        <v>0</v>
      </c>
      <c r="K15" s="359">
        <v>1</v>
      </c>
      <c r="L15" s="507">
        <v>15.978422619047617</v>
      </c>
      <c r="M15" s="359">
        <v>2</v>
      </c>
      <c r="N15" s="507">
        <v>31.956845238095234</v>
      </c>
      <c r="O15" s="359">
        <v>1</v>
      </c>
      <c r="P15" s="507">
        <v>15.978422619047617</v>
      </c>
      <c r="Q15" s="359">
        <v>4</v>
      </c>
      <c r="R15" s="507">
        <v>63.913690476190467</v>
      </c>
      <c r="S15" s="359">
        <v>3</v>
      </c>
      <c r="T15" s="507">
        <v>47.935267857142861</v>
      </c>
      <c r="U15" s="361">
        <v>2</v>
      </c>
      <c r="V15" s="507">
        <v>31.956845238095234</v>
      </c>
    </row>
    <row r="16" spans="1:22" s="505" customFormat="1" ht="20.399999999999999" customHeight="1">
      <c r="A16" s="364" t="s">
        <v>169</v>
      </c>
      <c r="B16" s="523">
        <v>155772</v>
      </c>
      <c r="C16" s="365">
        <v>155</v>
      </c>
      <c r="D16" s="360">
        <v>170.94856585265646</v>
      </c>
      <c r="E16" s="365">
        <v>22</v>
      </c>
      <c r="F16" s="360">
        <v>24.263667411344787</v>
      </c>
      <c r="G16" s="365">
        <v>21</v>
      </c>
      <c r="H16" s="360">
        <v>23.160773438101842</v>
      </c>
      <c r="I16" s="365">
        <v>11</v>
      </c>
      <c r="J16" s="360">
        <v>12.131833705672394</v>
      </c>
      <c r="K16" s="365">
        <v>20</v>
      </c>
      <c r="L16" s="360">
        <v>22.057879464858896</v>
      </c>
      <c r="M16" s="365">
        <v>47</v>
      </c>
      <c r="N16" s="360">
        <v>51.836016742418408</v>
      </c>
      <c r="O16" s="365">
        <v>6</v>
      </c>
      <c r="P16" s="360">
        <v>6.6173638394576688</v>
      </c>
      <c r="Q16" s="365">
        <v>30</v>
      </c>
      <c r="R16" s="360">
        <v>33.086819197288349</v>
      </c>
      <c r="S16" s="365">
        <v>17</v>
      </c>
      <c r="T16" s="360">
        <v>18.749197545130059</v>
      </c>
      <c r="U16" s="365">
        <v>19</v>
      </c>
      <c r="V16" s="360">
        <v>20.95498549161595</v>
      </c>
    </row>
    <row r="17" spans="1:22" ht="22.2" customHeight="1">
      <c r="A17" s="366" t="s">
        <v>170</v>
      </c>
      <c r="B17" s="358">
        <v>64589</v>
      </c>
      <c r="C17" s="359">
        <v>44</v>
      </c>
      <c r="D17" s="507">
        <v>117.03540850609237</v>
      </c>
      <c r="E17" s="359">
        <v>7</v>
      </c>
      <c r="F17" s="507">
        <v>18.619269535060148</v>
      </c>
      <c r="G17" s="359">
        <v>7</v>
      </c>
      <c r="H17" s="507">
        <v>18.619269535060148</v>
      </c>
      <c r="I17" s="359">
        <v>2</v>
      </c>
      <c r="J17" s="507">
        <v>5.3197912957314708</v>
      </c>
      <c r="K17" s="359">
        <v>5</v>
      </c>
      <c r="L17" s="507">
        <v>13.299478239328678</v>
      </c>
      <c r="M17" s="359">
        <v>11</v>
      </c>
      <c r="N17" s="507">
        <v>29.258852126523092</v>
      </c>
      <c r="O17" s="359">
        <v>3</v>
      </c>
      <c r="P17" s="507">
        <v>7.9796869435972075</v>
      </c>
      <c r="Q17" s="359">
        <v>11</v>
      </c>
      <c r="R17" s="507">
        <v>29.258852126523092</v>
      </c>
      <c r="S17" s="359">
        <v>6</v>
      </c>
      <c r="T17" s="507">
        <v>15.959373887194415</v>
      </c>
      <c r="U17" s="361">
        <v>5</v>
      </c>
      <c r="V17" s="507">
        <v>13.299478239328678</v>
      </c>
    </row>
    <row r="18" spans="1:22" ht="48.6" thickBot="1">
      <c r="A18" s="367" t="s">
        <v>171</v>
      </c>
      <c r="B18" s="368">
        <f>B16+B17</f>
        <v>220361</v>
      </c>
      <c r="C18" s="369">
        <v>199</v>
      </c>
      <c r="D18" s="360">
        <v>155.14632807075662</v>
      </c>
      <c r="E18" s="369">
        <v>29</v>
      </c>
      <c r="F18" s="360">
        <v>22.609263889708249</v>
      </c>
      <c r="G18" s="370">
        <v>28</v>
      </c>
      <c r="H18" s="360">
        <v>21.829634100407965</v>
      </c>
      <c r="I18" s="369">
        <v>13</v>
      </c>
      <c r="J18" s="360">
        <v>10.135187260903699</v>
      </c>
      <c r="K18" s="369">
        <v>25</v>
      </c>
      <c r="L18" s="360">
        <v>19.490744732507114</v>
      </c>
      <c r="M18" s="369">
        <v>58</v>
      </c>
      <c r="N18" s="360">
        <v>45.218527779416497</v>
      </c>
      <c r="O18" s="369">
        <v>9</v>
      </c>
      <c r="P18" s="360">
        <v>7.0166681037025604</v>
      </c>
      <c r="Q18" s="369">
        <v>41</v>
      </c>
      <c r="R18" s="360">
        <v>31.964821361311667</v>
      </c>
      <c r="S18" s="369">
        <v>23</v>
      </c>
      <c r="T18" s="360">
        <v>17.931485153906543</v>
      </c>
      <c r="U18" s="369">
        <v>24</v>
      </c>
      <c r="V18" s="360">
        <v>18.711114943206827</v>
      </c>
    </row>
    <row r="19" spans="1:22" ht="33.6" customHeight="1" thickBot="1">
      <c r="A19" s="371" t="s">
        <v>172</v>
      </c>
      <c r="B19" s="371"/>
      <c r="C19" s="372">
        <v>1</v>
      </c>
      <c r="D19" s="373"/>
      <c r="E19" s="374">
        <v>0.14572864321608039</v>
      </c>
      <c r="F19" s="375"/>
      <c r="G19" s="376">
        <v>0.96551724137931039</v>
      </c>
      <c r="H19" s="377" t="s">
        <v>173</v>
      </c>
      <c r="I19" s="378">
        <v>6.5326633165829151E-2</v>
      </c>
      <c r="J19" s="379"/>
      <c r="K19" s="374">
        <v>0.12562814070351758</v>
      </c>
      <c r="L19" s="379"/>
      <c r="M19" s="374">
        <v>0.29145728643216079</v>
      </c>
      <c r="N19" s="379"/>
      <c r="O19" s="374">
        <v>4.5226130653266333E-2</v>
      </c>
      <c r="P19" s="379"/>
      <c r="Q19" s="374">
        <v>0.20603015075376885</v>
      </c>
      <c r="R19" s="379"/>
      <c r="S19" s="380">
        <v>0.56097560975609762</v>
      </c>
      <c r="T19" s="381" t="s">
        <v>174</v>
      </c>
      <c r="U19" s="382">
        <v>0.12060301507537688</v>
      </c>
      <c r="V19" s="383"/>
    </row>
    <row r="20" spans="1:22">
      <c r="A20" s="384" t="s">
        <v>175</v>
      </c>
      <c r="B20" s="385"/>
      <c r="C20" s="386">
        <v>151</v>
      </c>
      <c r="D20" s="387">
        <v>118.7</v>
      </c>
      <c r="E20" s="388">
        <v>19</v>
      </c>
      <c r="F20" s="387">
        <v>14.9</v>
      </c>
      <c r="G20" s="389">
        <v>15</v>
      </c>
      <c r="H20" s="387">
        <v>11.8</v>
      </c>
      <c r="I20" s="388">
        <v>12</v>
      </c>
      <c r="J20" s="387">
        <v>9.4</v>
      </c>
      <c r="K20" s="388">
        <v>14</v>
      </c>
      <c r="L20" s="387">
        <v>11</v>
      </c>
      <c r="M20" s="388">
        <v>47</v>
      </c>
      <c r="N20" s="387">
        <v>36.9</v>
      </c>
      <c r="O20" s="388">
        <v>3</v>
      </c>
      <c r="P20" s="387">
        <v>2.4</v>
      </c>
      <c r="Q20" s="388">
        <v>22</v>
      </c>
      <c r="R20" s="387">
        <v>17.3</v>
      </c>
      <c r="S20" s="388">
        <v>14</v>
      </c>
      <c r="T20" s="387">
        <v>11</v>
      </c>
      <c r="U20" s="390">
        <v>34</v>
      </c>
      <c r="V20" s="391">
        <v>26.7</v>
      </c>
    </row>
    <row r="21" spans="1:22" ht="30" customHeight="1">
      <c r="A21" s="392" t="s">
        <v>176</v>
      </c>
      <c r="B21" s="392"/>
      <c r="C21" s="393">
        <v>48</v>
      </c>
      <c r="D21" s="394">
        <v>0.30704572932398166</v>
      </c>
      <c r="E21" s="393">
        <v>10</v>
      </c>
      <c r="F21" s="394">
        <v>0.51740026105424475</v>
      </c>
      <c r="G21" s="393">
        <v>13</v>
      </c>
      <c r="H21" s="394">
        <v>0.84996899155999683</v>
      </c>
      <c r="I21" s="393">
        <v>1</v>
      </c>
      <c r="J21" s="394">
        <v>7.8211410734436049E-2</v>
      </c>
      <c r="K21" s="393">
        <v>11</v>
      </c>
      <c r="L21" s="394">
        <v>0.77188588477337405</v>
      </c>
      <c r="M21" s="393">
        <v>11</v>
      </c>
      <c r="N21" s="394">
        <v>0.22543435716575888</v>
      </c>
      <c r="O21" s="393">
        <v>6</v>
      </c>
      <c r="P21" s="395" t="s">
        <v>177</v>
      </c>
      <c r="Q21" s="393">
        <v>19</v>
      </c>
      <c r="R21" s="394">
        <v>0.84767753533593448</v>
      </c>
      <c r="S21" s="393">
        <v>9</v>
      </c>
      <c r="T21" s="394">
        <v>0.63013501399150385</v>
      </c>
      <c r="U21" s="393">
        <v>-10</v>
      </c>
      <c r="V21" s="394">
        <v>-0.29920917815704762</v>
      </c>
    </row>
    <row r="22" spans="1:22" ht="13.8">
      <c r="A22" s="396" t="s">
        <v>178</v>
      </c>
      <c r="B22" s="397"/>
      <c r="C22" s="398">
        <v>160</v>
      </c>
      <c r="D22" s="399">
        <v>126.16135575835558</v>
      </c>
      <c r="E22" s="398">
        <v>21</v>
      </c>
      <c r="F22" s="399">
        <v>16.55867794328417</v>
      </c>
      <c r="G22" s="398">
        <v>11</v>
      </c>
      <c r="H22" s="399">
        <v>8.6735932083869454</v>
      </c>
      <c r="I22" s="398">
        <v>8</v>
      </c>
      <c r="J22" s="399">
        <v>6.3080677879177784</v>
      </c>
      <c r="K22" s="398">
        <v>17</v>
      </c>
      <c r="L22" s="399">
        <v>13.404644049325279</v>
      </c>
      <c r="M22" s="398">
        <v>53</v>
      </c>
      <c r="N22" s="399">
        <v>41.790949094955288</v>
      </c>
      <c r="O22" s="398">
        <v>5</v>
      </c>
      <c r="P22" s="399">
        <v>3.942542367448612</v>
      </c>
      <c r="Q22" s="398">
        <v>19</v>
      </c>
      <c r="R22" s="399">
        <v>14.981660996304726</v>
      </c>
      <c r="S22" s="398">
        <v>13</v>
      </c>
      <c r="T22" s="399">
        <v>10.25061015536639</v>
      </c>
      <c r="U22" s="398">
        <v>37</v>
      </c>
      <c r="V22" s="399">
        <v>29.174813519119727</v>
      </c>
    </row>
    <row r="23" spans="1:22">
      <c r="A23" s="384" t="s">
        <v>179</v>
      </c>
      <c r="B23" s="385"/>
      <c r="C23" s="386">
        <v>165</v>
      </c>
      <c r="D23" s="387">
        <v>130.71140717295697</v>
      </c>
      <c r="E23" s="400">
        <v>18</v>
      </c>
      <c r="F23" s="387">
        <v>14.259426237049849</v>
      </c>
      <c r="G23" s="401">
        <v>16</v>
      </c>
      <c r="H23" s="387">
        <v>12.675045544044311</v>
      </c>
      <c r="I23" s="400">
        <v>7</v>
      </c>
      <c r="J23" s="387">
        <v>5.5453324255193861</v>
      </c>
      <c r="K23" s="400">
        <v>20</v>
      </c>
      <c r="L23" s="387">
        <v>15.84380693005539</v>
      </c>
      <c r="M23" s="400">
        <v>49</v>
      </c>
      <c r="N23" s="387">
        <v>38.817326978635698</v>
      </c>
      <c r="O23" s="400">
        <v>7</v>
      </c>
      <c r="P23" s="387">
        <v>5.5453324255193861</v>
      </c>
      <c r="Q23" s="388">
        <v>32</v>
      </c>
      <c r="R23" s="387">
        <v>25.350091088088622</v>
      </c>
      <c r="S23" s="388">
        <v>16</v>
      </c>
      <c r="T23" s="387">
        <v>12.675045544044311</v>
      </c>
      <c r="U23" s="388">
        <v>32</v>
      </c>
      <c r="V23" s="402">
        <v>25.350091088088622</v>
      </c>
    </row>
    <row r="24" spans="1:2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</row>
    <row r="25" spans="1:22">
      <c r="A25" s="403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</row>
  </sheetData>
  <mergeCells count="36">
    <mergeCell ref="A20:B20"/>
    <mergeCell ref="A21:B21"/>
    <mergeCell ref="A22:B22"/>
    <mergeCell ref="A23:B23"/>
    <mergeCell ref="Q4:Q5"/>
    <mergeCell ref="R4:R5"/>
    <mergeCell ref="S4:T4"/>
    <mergeCell ref="U4:U5"/>
    <mergeCell ref="V4:V5"/>
    <mergeCell ref="A19:B19"/>
    <mergeCell ref="K4:K5"/>
    <mergeCell ref="L4:L5"/>
    <mergeCell ref="M4:M5"/>
    <mergeCell ref="N4:N5"/>
    <mergeCell ref="O4:O5"/>
    <mergeCell ref="P4:P5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abSelected="1" workbookViewId="0">
      <selection activeCell="Q25" sqref="Q25"/>
    </sheetView>
  </sheetViews>
  <sheetFormatPr defaultRowHeight="13.2"/>
  <cols>
    <col min="1" max="1" width="21.109375" customWidth="1"/>
    <col min="3" max="19" width="7.21875" customWidth="1"/>
    <col min="20" max="20" width="9.77734375" customWidth="1"/>
    <col min="21" max="22" width="7.21875" customWidth="1"/>
  </cols>
  <sheetData>
    <row r="1" spans="1:22" ht="44.4" customHeight="1">
      <c r="A1" s="343" t="s">
        <v>180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4"/>
      <c r="V1" s="344"/>
    </row>
    <row r="2" spans="1:22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344"/>
      <c r="U2" s="344"/>
      <c r="V2" s="344"/>
    </row>
    <row r="3" spans="1:22" ht="46.2" customHeight="1">
      <c r="A3" s="346" t="s">
        <v>145</v>
      </c>
      <c r="B3" s="504" t="s">
        <v>181</v>
      </c>
      <c r="C3" s="346" t="s">
        <v>147</v>
      </c>
      <c r="D3" s="346"/>
      <c r="E3" s="346" t="s">
        <v>182</v>
      </c>
      <c r="F3" s="346"/>
      <c r="G3" s="346" t="s">
        <v>149</v>
      </c>
      <c r="H3" s="346"/>
      <c r="I3" s="348" t="s">
        <v>150</v>
      </c>
      <c r="J3" s="348"/>
      <c r="K3" s="346" t="s">
        <v>151</v>
      </c>
      <c r="L3" s="346"/>
      <c r="M3" s="346" t="s">
        <v>152</v>
      </c>
      <c r="N3" s="346"/>
      <c r="O3" s="349" t="s">
        <v>183</v>
      </c>
      <c r="P3" s="349"/>
      <c r="Q3" s="346" t="s">
        <v>154</v>
      </c>
      <c r="R3" s="346"/>
      <c r="S3" s="346"/>
      <c r="T3" s="346"/>
      <c r="U3" s="346" t="s">
        <v>155</v>
      </c>
      <c r="V3" s="346"/>
    </row>
    <row r="4" spans="1:22" ht="23.4" customHeight="1">
      <c r="A4" s="346"/>
      <c r="B4" s="504"/>
      <c r="C4" s="350" t="s">
        <v>18</v>
      </c>
      <c r="D4" s="351" t="s">
        <v>156</v>
      </c>
      <c r="E4" s="350" t="s">
        <v>18</v>
      </c>
      <c r="F4" s="351" t="s">
        <v>156</v>
      </c>
      <c r="G4" s="350" t="s">
        <v>18</v>
      </c>
      <c r="H4" s="351" t="s">
        <v>156</v>
      </c>
      <c r="I4" s="350" t="s">
        <v>18</v>
      </c>
      <c r="J4" s="351" t="s">
        <v>156</v>
      </c>
      <c r="K4" s="350" t="s">
        <v>18</v>
      </c>
      <c r="L4" s="351" t="s">
        <v>156</v>
      </c>
      <c r="M4" s="352" t="s">
        <v>18</v>
      </c>
      <c r="N4" s="351" t="s">
        <v>156</v>
      </c>
      <c r="O4" s="350" t="s">
        <v>18</v>
      </c>
      <c r="P4" s="351" t="s">
        <v>156</v>
      </c>
      <c r="Q4" s="353" t="s">
        <v>18</v>
      </c>
      <c r="R4" s="351" t="s">
        <v>156</v>
      </c>
      <c r="S4" s="354" t="s">
        <v>157</v>
      </c>
      <c r="T4" s="354"/>
      <c r="U4" s="353" t="s">
        <v>18</v>
      </c>
      <c r="V4" s="351" t="s">
        <v>156</v>
      </c>
    </row>
    <row r="5" spans="1:22" ht="23.4" customHeight="1">
      <c r="A5" s="346"/>
      <c r="B5" s="504"/>
      <c r="C5" s="350"/>
      <c r="D5" s="351"/>
      <c r="E5" s="350"/>
      <c r="F5" s="351"/>
      <c r="G5" s="350"/>
      <c r="H5" s="351"/>
      <c r="I5" s="350"/>
      <c r="J5" s="351"/>
      <c r="K5" s="350"/>
      <c r="L5" s="351"/>
      <c r="M5" s="352"/>
      <c r="N5" s="351"/>
      <c r="O5" s="350"/>
      <c r="P5" s="351"/>
      <c r="Q5" s="353"/>
      <c r="R5" s="351"/>
      <c r="S5" s="355" t="s">
        <v>18</v>
      </c>
      <c r="T5" s="356" t="s">
        <v>158</v>
      </c>
      <c r="U5" s="353"/>
      <c r="V5" s="351"/>
    </row>
    <row r="6" spans="1:22" ht="15.6">
      <c r="A6" s="528" t="s">
        <v>159</v>
      </c>
      <c r="B6" s="524">
        <v>18527</v>
      </c>
      <c r="C6" s="359">
        <f>'[5]1полуг'!C6+'[5]июль-трсп-20г'!C6</f>
        <v>16</v>
      </c>
      <c r="D6" s="507">
        <f>C6*100000/$B6*1.718</f>
        <v>148.36724780050739</v>
      </c>
      <c r="E6" s="359">
        <f>'[5]1полуг'!E6+'[5]июль-трсп-20г'!E6</f>
        <v>3</v>
      </c>
      <c r="F6" s="507">
        <f>E6*100000/$B6*1.718</f>
        <v>27.818858962595129</v>
      </c>
      <c r="G6" s="359">
        <f>'[5]1полуг'!G6+'[5]июль-трсп-20г'!G6</f>
        <v>3</v>
      </c>
      <c r="H6" s="507">
        <f>G6*100000/$B6*1.718</f>
        <v>27.818858962595129</v>
      </c>
      <c r="I6" s="359">
        <f>'[5]1полуг'!I6+'[5]июль-трсп-20г'!I6</f>
        <v>0</v>
      </c>
      <c r="J6" s="507">
        <f>I6*100000/$B6*1.718</f>
        <v>0</v>
      </c>
      <c r="K6" s="359">
        <f>'[5]1полуг'!K6+'[5]июль-трсп-20г'!K6</f>
        <v>2</v>
      </c>
      <c r="L6" s="507">
        <f>K6*100000/$B6*1.718</f>
        <v>18.545905975063423</v>
      </c>
      <c r="M6" s="359">
        <f>'[5]1полуг'!M6+'[5]июль-трсп-20г'!M6</f>
        <v>7</v>
      </c>
      <c r="N6" s="507">
        <f>M6*100000/$B6*1.718</f>
        <v>64.910670912721969</v>
      </c>
      <c r="O6" s="359">
        <f>'[5]1полуг'!O6+'[5]июль-трсп-20г'!O6</f>
        <v>0</v>
      </c>
      <c r="P6" s="507">
        <f>O6*100000/$B6*1.718</f>
        <v>0</v>
      </c>
      <c r="Q6" s="359">
        <f>'[5]1полуг'!Q6+'[5]июль-трсп-20г'!Q6</f>
        <v>3</v>
      </c>
      <c r="R6" s="507">
        <f>Q6*100000/$B6*1.718</f>
        <v>27.818858962595129</v>
      </c>
      <c r="S6" s="359">
        <f>'[5]1полуг'!S6+'[5]июль-трсп-20г'!S6</f>
        <v>2</v>
      </c>
      <c r="T6" s="507">
        <f>S6*100000/$B6*1.718</f>
        <v>18.545905975063423</v>
      </c>
      <c r="U6" s="359">
        <f>'[5]1полуг'!U6+'[5]июль-трсп-20г'!U6</f>
        <v>1</v>
      </c>
      <c r="V6" s="507">
        <f>U6*100000/$B6*1.718</f>
        <v>9.2729529875317116</v>
      </c>
    </row>
    <row r="7" spans="1:22" ht="15.6">
      <c r="A7" s="529" t="s">
        <v>160</v>
      </c>
      <c r="B7" s="524">
        <v>4234</v>
      </c>
      <c r="C7" s="359">
        <f>'[5]1полуг'!C7+'[5]июль-трсп-20г'!C7</f>
        <v>7</v>
      </c>
      <c r="D7" s="507">
        <f t="shared" ref="D7:F18" si="0">C7*100000/$B7*1.718</f>
        <v>284.03401039206426</v>
      </c>
      <c r="E7" s="359">
        <f>'[5]1полуг'!E7+'[5]июль-трсп-20г'!E7</f>
        <v>0</v>
      </c>
      <c r="F7" s="507">
        <f t="shared" si="0"/>
        <v>0</v>
      </c>
      <c r="G7" s="359">
        <f>'[5]1полуг'!G7+'[5]июль-трсп-20г'!G7</f>
        <v>0</v>
      </c>
      <c r="H7" s="507">
        <f t="shared" ref="H7:H18" si="1">G7*100000/$B7*1.718</f>
        <v>0</v>
      </c>
      <c r="I7" s="359">
        <f>'[5]1полуг'!I7+'[5]июль-трсп-20г'!I7</f>
        <v>1</v>
      </c>
      <c r="J7" s="507">
        <f t="shared" ref="J7:J18" si="2">I7*100000/$B7*1.718</f>
        <v>40.576287198866318</v>
      </c>
      <c r="K7" s="359">
        <f>'[5]1полуг'!K7+'[5]июль-трсп-20г'!K7</f>
        <v>3</v>
      </c>
      <c r="L7" s="507">
        <f t="shared" ref="L7:L18" si="3">K7*100000/$B7*1.718</f>
        <v>121.72886159659896</v>
      </c>
      <c r="M7" s="359">
        <f>'[5]1полуг'!M7+'[5]июль-трсп-20г'!M7</f>
        <v>0</v>
      </c>
      <c r="N7" s="507">
        <f t="shared" ref="N7:N18" si="4">M7*100000/$B7*1.718</f>
        <v>0</v>
      </c>
      <c r="O7" s="359">
        <f>'[5]1полуг'!O7+'[5]июль-трсп-20г'!O7</f>
        <v>0</v>
      </c>
      <c r="P7" s="507">
        <f t="shared" ref="P7:P18" si="5">O7*100000/$B7*1.718</f>
        <v>0</v>
      </c>
      <c r="Q7" s="359">
        <f>'[5]1полуг'!Q7+'[5]июль-трсп-20г'!Q7</f>
        <v>2</v>
      </c>
      <c r="R7" s="507">
        <f t="shared" ref="R7:R18" si="6">Q7*100000/$B7*1.718</f>
        <v>81.152574397732636</v>
      </c>
      <c r="S7" s="359">
        <f>'[5]1полуг'!S7+'[5]июль-трсп-20г'!S7</f>
        <v>2</v>
      </c>
      <c r="T7" s="507">
        <f t="shared" ref="T7:T18" si="7">S7*100000/$B7*1.718</f>
        <v>81.152574397732636</v>
      </c>
      <c r="U7" s="359">
        <f>'[5]1полуг'!U7+'[5]июль-трсп-20г'!U7</f>
        <v>1</v>
      </c>
      <c r="V7" s="507">
        <f t="shared" ref="V7:V18" si="8">U7*100000/$B7*1.718</f>
        <v>40.576287198866318</v>
      </c>
    </row>
    <row r="8" spans="1:22" ht="15.6">
      <c r="A8" s="529" t="s">
        <v>161</v>
      </c>
      <c r="B8" s="524">
        <v>6140</v>
      </c>
      <c r="C8" s="359">
        <f>'[5]1полуг'!C8+'[5]июль-трсп-20г'!C8</f>
        <v>10</v>
      </c>
      <c r="D8" s="507">
        <f t="shared" si="0"/>
        <v>279.8045602605863</v>
      </c>
      <c r="E8" s="359">
        <f>'[5]1полуг'!E8+'[5]июль-трсп-20г'!E8</f>
        <v>0</v>
      </c>
      <c r="F8" s="507">
        <f t="shared" si="0"/>
        <v>0</v>
      </c>
      <c r="G8" s="508">
        <f>'[5]1полуг'!G8+'[5]июль-трсп-20г'!G8</f>
        <v>0</v>
      </c>
      <c r="H8" s="507">
        <f t="shared" si="1"/>
        <v>0</v>
      </c>
      <c r="I8" s="359">
        <f>'[5]1полуг'!I8+'[5]июль-трсп-20г'!I8</f>
        <v>3</v>
      </c>
      <c r="J8" s="507">
        <f t="shared" si="2"/>
        <v>83.941368078175884</v>
      </c>
      <c r="K8" s="359">
        <f>'[5]1полуг'!K8+'[5]июль-трсп-20г'!K8</f>
        <v>2</v>
      </c>
      <c r="L8" s="507">
        <f t="shared" si="3"/>
        <v>55.960912052117266</v>
      </c>
      <c r="M8" s="359">
        <f>'[5]1полуг'!M8+'[5]июль-трсп-20г'!M8</f>
        <v>1</v>
      </c>
      <c r="N8" s="507">
        <f t="shared" si="4"/>
        <v>27.980456026058633</v>
      </c>
      <c r="O8" s="359">
        <f>'[5]1полуг'!O8+'[5]июль-трсп-20г'!O8</f>
        <v>0</v>
      </c>
      <c r="P8" s="507">
        <f t="shared" si="5"/>
        <v>0</v>
      </c>
      <c r="Q8" s="359">
        <f>'[5]1полуг'!Q8+'[5]июль-трсп-20г'!Q8</f>
        <v>2</v>
      </c>
      <c r="R8" s="507">
        <f t="shared" si="6"/>
        <v>55.960912052117266</v>
      </c>
      <c r="S8" s="359">
        <f>'[5]1полуг'!S8+'[5]июль-трсп-20г'!S8</f>
        <v>1</v>
      </c>
      <c r="T8" s="507">
        <f t="shared" si="7"/>
        <v>27.980456026058633</v>
      </c>
      <c r="U8" s="359">
        <f>'[5]1полуг'!U8+'[5]июль-трсп-20г'!U8</f>
        <v>2</v>
      </c>
      <c r="V8" s="507">
        <f t="shared" si="8"/>
        <v>55.960912052117266</v>
      </c>
    </row>
    <row r="9" spans="1:22" ht="15.6">
      <c r="A9" s="529" t="s">
        <v>162</v>
      </c>
      <c r="B9" s="524">
        <v>6813</v>
      </c>
      <c r="C9" s="359">
        <f>'[5]1полуг'!C9+'[5]июль-трсп-20г'!C9</f>
        <v>11</v>
      </c>
      <c r="D9" s="507">
        <f t="shared" si="0"/>
        <v>277.38147658887419</v>
      </c>
      <c r="E9" s="359">
        <f>'[5]1полуг'!E9+'[5]июль-трсп-20г'!E9</f>
        <v>1</v>
      </c>
      <c r="F9" s="507">
        <f t="shared" si="0"/>
        <v>25.216497871715838</v>
      </c>
      <c r="G9" s="359">
        <f>'[5]1полуг'!G9+'[5]июль-трсп-20г'!G9</f>
        <v>1</v>
      </c>
      <c r="H9" s="507">
        <f t="shared" si="1"/>
        <v>25.216497871715838</v>
      </c>
      <c r="I9" s="359">
        <f>'[5]1полуг'!I9+'[5]июль-трсп-20г'!I9</f>
        <v>0</v>
      </c>
      <c r="J9" s="507">
        <f t="shared" si="2"/>
        <v>0</v>
      </c>
      <c r="K9" s="359">
        <f>'[5]1полуг'!K9+'[5]июль-трсп-20г'!K9</f>
        <v>1</v>
      </c>
      <c r="L9" s="507">
        <f t="shared" si="3"/>
        <v>25.216497871715838</v>
      </c>
      <c r="M9" s="359">
        <f>'[5]1полуг'!M9+'[5]июль-трсп-20г'!M9</f>
        <v>3</v>
      </c>
      <c r="N9" s="507">
        <f t="shared" si="4"/>
        <v>75.649493615147506</v>
      </c>
      <c r="O9" s="359">
        <f>'[5]1полуг'!O9+'[5]июль-трсп-20г'!O9</f>
        <v>0</v>
      </c>
      <c r="P9" s="507">
        <f t="shared" si="5"/>
        <v>0</v>
      </c>
      <c r="Q9" s="359">
        <f>'[5]1полуг'!Q9+'[5]июль-трсп-20г'!Q9</f>
        <v>1</v>
      </c>
      <c r="R9" s="507">
        <f t="shared" si="6"/>
        <v>25.216497871715838</v>
      </c>
      <c r="S9" s="359">
        <f>'[5]1полуг'!S9+'[5]июль-трсп-20г'!S9</f>
        <v>0</v>
      </c>
      <c r="T9" s="507">
        <f t="shared" si="7"/>
        <v>0</v>
      </c>
      <c r="U9" s="359">
        <f>'[5]1полуг'!U9+'[5]июль-трсп-20г'!U9</f>
        <v>5</v>
      </c>
      <c r="V9" s="507">
        <f t="shared" si="8"/>
        <v>126.08248935857918</v>
      </c>
    </row>
    <row r="10" spans="1:22" ht="15.6">
      <c r="A10" s="529" t="s">
        <v>163</v>
      </c>
      <c r="B10" s="524">
        <v>7086</v>
      </c>
      <c r="C10" s="359">
        <f>'[5]1полуг'!C10+'[5]июль-трсп-20г'!C10</f>
        <v>16</v>
      </c>
      <c r="D10" s="507">
        <f t="shared" si="0"/>
        <v>387.91984194185716</v>
      </c>
      <c r="E10" s="359">
        <f>'[5]1полуг'!E10+'[5]июль-трсп-20г'!E10</f>
        <v>0</v>
      </c>
      <c r="F10" s="507">
        <f t="shared" si="0"/>
        <v>0</v>
      </c>
      <c r="G10" s="359">
        <f>'[5]1полуг'!G10+'[5]июль-трсп-20г'!G10</f>
        <v>0</v>
      </c>
      <c r="H10" s="507">
        <f t="shared" si="1"/>
        <v>0</v>
      </c>
      <c r="I10" s="359">
        <f>'[5]1полуг'!I10+'[5]июль-трсп-20г'!I10</f>
        <v>3</v>
      </c>
      <c r="J10" s="507">
        <f t="shared" si="2"/>
        <v>72.734970364098231</v>
      </c>
      <c r="K10" s="359">
        <f>'[5]1полуг'!K10+'[5]июль-трсп-20г'!K10</f>
        <v>2</v>
      </c>
      <c r="L10" s="507">
        <f t="shared" si="3"/>
        <v>48.489980242732145</v>
      </c>
      <c r="M10" s="359">
        <f>'[5]1полуг'!M10+'[5]июль-трсп-20г'!M10</f>
        <v>7</v>
      </c>
      <c r="N10" s="507">
        <f t="shared" si="4"/>
        <v>169.71493084956251</v>
      </c>
      <c r="O10" s="359">
        <f>'[5]1полуг'!O10+'[5]июль-трсп-20г'!O10</f>
        <v>0</v>
      </c>
      <c r="P10" s="507">
        <f t="shared" si="5"/>
        <v>0</v>
      </c>
      <c r="Q10" s="359">
        <f>'[5]1полуг'!Q10+'[5]июль-трсп-20г'!Q10</f>
        <v>0</v>
      </c>
      <c r="R10" s="507">
        <f t="shared" si="6"/>
        <v>0</v>
      </c>
      <c r="S10" s="359">
        <f>'[5]1полуг'!S10+'[5]июль-трсп-20г'!S10</f>
        <v>0</v>
      </c>
      <c r="T10" s="507">
        <f t="shared" si="7"/>
        <v>0</v>
      </c>
      <c r="U10" s="359">
        <f>'[5]1полуг'!U10+'[5]июль-трсп-20г'!U10</f>
        <v>4</v>
      </c>
      <c r="V10" s="507">
        <f t="shared" si="8"/>
        <v>96.979960485464289</v>
      </c>
    </row>
    <row r="11" spans="1:22" ht="15.6">
      <c r="A11" s="529" t="s">
        <v>164</v>
      </c>
      <c r="B11" s="524">
        <v>5848</v>
      </c>
      <c r="C11" s="359">
        <f>'[5]1полуг'!C11+'[5]июль-трсп-20г'!C11</f>
        <v>10</v>
      </c>
      <c r="D11" s="507">
        <f t="shared" si="0"/>
        <v>293.77564979480161</v>
      </c>
      <c r="E11" s="359">
        <f>'[5]1полуг'!E11+'[5]июль-трсп-20г'!E11</f>
        <v>3</v>
      </c>
      <c r="F11" s="507">
        <f t="shared" si="0"/>
        <v>88.132694938440494</v>
      </c>
      <c r="G11" s="359">
        <f>'[5]1полуг'!G11+'[5]июль-трсп-20г'!G11</f>
        <v>3</v>
      </c>
      <c r="H11" s="507">
        <f t="shared" si="1"/>
        <v>88.132694938440494</v>
      </c>
      <c r="I11" s="359">
        <f>'[5]1полуг'!I11+'[5]июль-трсп-20г'!I11</f>
        <v>0</v>
      </c>
      <c r="J11" s="507">
        <f t="shared" si="2"/>
        <v>0</v>
      </c>
      <c r="K11" s="359">
        <f>'[5]1полуг'!K11+'[5]июль-трсп-20г'!K11</f>
        <v>1</v>
      </c>
      <c r="L11" s="507">
        <f t="shared" si="3"/>
        <v>29.377564979480162</v>
      </c>
      <c r="M11" s="359">
        <f>'[5]1полуг'!M11+'[5]июль-трсп-20г'!M11</f>
        <v>4</v>
      </c>
      <c r="N11" s="507">
        <f t="shared" si="4"/>
        <v>117.51025991792065</v>
      </c>
      <c r="O11" s="359">
        <f>'[5]1полуг'!O11+'[5]июль-трсп-20г'!O11</f>
        <v>0</v>
      </c>
      <c r="P11" s="507">
        <f t="shared" si="5"/>
        <v>0</v>
      </c>
      <c r="Q11" s="359">
        <f>'[5]1полуг'!Q11+'[5]июль-трсп-20г'!Q11</f>
        <v>0</v>
      </c>
      <c r="R11" s="507">
        <f t="shared" si="6"/>
        <v>0</v>
      </c>
      <c r="S11" s="359">
        <f>'[5]1полуг'!S11+'[5]июль-трсп-20г'!S11</f>
        <v>0</v>
      </c>
      <c r="T11" s="507">
        <f t="shared" si="7"/>
        <v>0</v>
      </c>
      <c r="U11" s="359">
        <f>'[5]1полуг'!U11+'[5]июль-трсп-20г'!U11</f>
        <v>2</v>
      </c>
      <c r="V11" s="507">
        <f t="shared" si="8"/>
        <v>58.755129958960325</v>
      </c>
    </row>
    <row r="12" spans="1:22" ht="15.6">
      <c r="A12" s="529" t="s">
        <v>165</v>
      </c>
      <c r="B12" s="524">
        <v>9799</v>
      </c>
      <c r="C12" s="359">
        <f>'[5]1полуг'!C12+'[5]июль-трсп-20г'!C12</f>
        <v>13</v>
      </c>
      <c r="D12" s="507">
        <f t="shared" si="0"/>
        <v>227.92121645065822</v>
      </c>
      <c r="E12" s="359">
        <f>'[5]1полуг'!E12+'[5]июль-трсп-20г'!E12</f>
        <v>6</v>
      </c>
      <c r="F12" s="507">
        <f t="shared" si="0"/>
        <v>105.1944075926115</v>
      </c>
      <c r="G12" s="359">
        <f>'[5]1полуг'!G12+'[5]июль-трсп-20г'!G12</f>
        <v>6</v>
      </c>
      <c r="H12" s="507">
        <f t="shared" si="1"/>
        <v>105.1944075926115</v>
      </c>
      <c r="I12" s="359">
        <f>'[5]1полуг'!I12+'[5]июль-трсп-20г'!I12</f>
        <v>0</v>
      </c>
      <c r="J12" s="507">
        <f t="shared" si="2"/>
        <v>0</v>
      </c>
      <c r="K12" s="359">
        <f>'[5]1полуг'!K12+'[5]июль-трсп-20г'!K12</f>
        <v>1</v>
      </c>
      <c r="L12" s="507">
        <f t="shared" si="3"/>
        <v>17.532401265435247</v>
      </c>
      <c r="M12" s="359">
        <f>'[5]1полуг'!M12+'[5]июль-трсп-20г'!M12</f>
        <v>4</v>
      </c>
      <c r="N12" s="507">
        <f t="shared" si="4"/>
        <v>70.129605061740989</v>
      </c>
      <c r="O12" s="359">
        <f>'[5]1полуг'!O12+'[5]июль-трсп-20г'!O12</f>
        <v>0</v>
      </c>
      <c r="P12" s="507">
        <f t="shared" si="5"/>
        <v>0</v>
      </c>
      <c r="Q12" s="359">
        <f>'[5]1полуг'!Q12+'[5]июль-трсп-20г'!Q12</f>
        <v>0</v>
      </c>
      <c r="R12" s="507">
        <f t="shared" si="6"/>
        <v>0</v>
      </c>
      <c r="S12" s="359">
        <f>'[5]1полуг'!S12+'[5]июль-трсп-20г'!S12</f>
        <v>0</v>
      </c>
      <c r="T12" s="507">
        <f t="shared" si="7"/>
        <v>0</v>
      </c>
      <c r="U12" s="359">
        <f>'[5]1полуг'!U12+'[5]июль-трсп-20г'!U12</f>
        <v>2</v>
      </c>
      <c r="V12" s="507">
        <f t="shared" si="8"/>
        <v>35.064802530870494</v>
      </c>
    </row>
    <row r="13" spans="1:22" ht="15.6">
      <c r="A13" s="529" t="s">
        <v>166</v>
      </c>
      <c r="B13" s="524">
        <v>7116</v>
      </c>
      <c r="C13" s="359">
        <f>'[5]1полуг'!C13+'[5]июль-трсп-20г'!C13</f>
        <v>11</v>
      </c>
      <c r="D13" s="507">
        <f t="shared" si="0"/>
        <v>265.57054525014053</v>
      </c>
      <c r="E13" s="359">
        <f>'[5]1полуг'!E13+'[5]июль-трсп-20г'!E13</f>
        <v>1</v>
      </c>
      <c r="F13" s="507">
        <f t="shared" si="0"/>
        <v>24.142776840921865</v>
      </c>
      <c r="G13" s="359">
        <f>'[5]1полуг'!G13+'[5]июль-трсп-20г'!G13</f>
        <v>1</v>
      </c>
      <c r="H13" s="507">
        <f t="shared" si="1"/>
        <v>24.142776840921865</v>
      </c>
      <c r="I13" s="359">
        <f>'[5]1полуг'!I13+'[5]июль-трсп-20г'!I13</f>
        <v>0</v>
      </c>
      <c r="J13" s="507">
        <f t="shared" si="2"/>
        <v>0</v>
      </c>
      <c r="K13" s="359">
        <f>'[5]1полуг'!K13+'[5]июль-трсп-20г'!K13</f>
        <v>3</v>
      </c>
      <c r="L13" s="507">
        <f t="shared" si="3"/>
        <v>72.428330522765592</v>
      </c>
      <c r="M13" s="359">
        <f>'[5]1полуг'!M13+'[5]июль-трсп-20г'!M13</f>
        <v>6</v>
      </c>
      <c r="N13" s="507">
        <f t="shared" si="4"/>
        <v>144.85666104553118</v>
      </c>
      <c r="O13" s="359">
        <f>'[5]1полуг'!O13+'[5]июль-трсп-20г'!O13</f>
        <v>0</v>
      </c>
      <c r="P13" s="507">
        <f t="shared" si="5"/>
        <v>0</v>
      </c>
      <c r="Q13" s="359">
        <f>'[5]1полуг'!Q13+'[5]июль-трсп-20г'!Q13</f>
        <v>0</v>
      </c>
      <c r="R13" s="507">
        <f t="shared" si="6"/>
        <v>0</v>
      </c>
      <c r="S13" s="359">
        <f>'[5]1полуг'!S13+'[5]июль-трсп-20г'!S13</f>
        <v>0</v>
      </c>
      <c r="T13" s="507">
        <f t="shared" si="7"/>
        <v>0</v>
      </c>
      <c r="U13" s="359">
        <f>'[5]1полуг'!U13+'[5]июль-трсп-20г'!U13</f>
        <v>1</v>
      </c>
      <c r="V13" s="507">
        <f t="shared" si="8"/>
        <v>24.142776840921865</v>
      </c>
    </row>
    <row r="14" spans="1:22" ht="15.6">
      <c r="A14" s="529" t="s">
        <v>167</v>
      </c>
      <c r="B14" s="524">
        <v>8351</v>
      </c>
      <c r="C14" s="359">
        <f>'[5]1полуг'!C14+'[5]июль-трсп-20г'!C14</f>
        <v>13</v>
      </c>
      <c r="D14" s="507">
        <f t="shared" si="0"/>
        <v>267.44102502694284</v>
      </c>
      <c r="E14" s="359">
        <f>'[5]1полуг'!E14+'[5]июль-трсп-20г'!E14</f>
        <v>2</v>
      </c>
      <c r="F14" s="507">
        <f t="shared" si="0"/>
        <v>41.144773081068138</v>
      </c>
      <c r="G14" s="359">
        <f>'[5]1полуг'!G14+'[5]июль-трсп-20г'!G14</f>
        <v>2</v>
      </c>
      <c r="H14" s="507">
        <f t="shared" si="1"/>
        <v>41.144773081068138</v>
      </c>
      <c r="I14" s="359">
        <f>'[5]1полуг'!I14+'[5]июль-трсп-20г'!I14</f>
        <v>2</v>
      </c>
      <c r="J14" s="507">
        <f t="shared" si="2"/>
        <v>41.144773081068138</v>
      </c>
      <c r="K14" s="359">
        <f>'[5]1полуг'!K14+'[5]июль-трсп-20г'!K14</f>
        <v>0</v>
      </c>
      <c r="L14" s="507">
        <f t="shared" si="3"/>
        <v>0</v>
      </c>
      <c r="M14" s="359">
        <f>'[5]1полуг'!M14+'[5]июль-трсп-20г'!M14</f>
        <v>3</v>
      </c>
      <c r="N14" s="507">
        <f t="shared" si="4"/>
        <v>61.7171596216022</v>
      </c>
      <c r="O14" s="359">
        <f>'[5]1полуг'!O14+'[5]июль-трсп-20г'!O14</f>
        <v>1</v>
      </c>
      <c r="P14" s="507">
        <f t="shared" si="5"/>
        <v>20.572386540534069</v>
      </c>
      <c r="Q14" s="359">
        <f>'[5]1полуг'!Q14+'[5]июль-трсп-20г'!Q14</f>
        <v>2</v>
      </c>
      <c r="R14" s="507">
        <f t="shared" si="6"/>
        <v>41.144773081068138</v>
      </c>
      <c r="S14" s="359">
        <f>'[5]1полуг'!S14+'[5]июль-трсп-20г'!S14</f>
        <v>1</v>
      </c>
      <c r="T14" s="507">
        <f t="shared" si="7"/>
        <v>20.572386540534069</v>
      </c>
      <c r="U14" s="359">
        <f>'[5]1полуг'!U14+'[5]июль-трсп-20г'!U14</f>
        <v>3</v>
      </c>
      <c r="V14" s="507">
        <f t="shared" si="8"/>
        <v>61.7171596216022</v>
      </c>
    </row>
    <row r="15" spans="1:22" ht="15.6">
      <c r="A15" s="529" t="s">
        <v>168</v>
      </c>
      <c r="B15" s="524">
        <v>5226</v>
      </c>
      <c r="C15" s="359">
        <f>'[5]1полуг'!C15+'[5]июль-трсп-20г'!C15</f>
        <v>4</v>
      </c>
      <c r="D15" s="507">
        <f t="shared" si="0"/>
        <v>131.49636433218521</v>
      </c>
      <c r="E15" s="359">
        <f>'[5]1полуг'!E15+'[5]июль-трсп-20г'!E15</f>
        <v>0</v>
      </c>
      <c r="F15" s="507">
        <f t="shared" si="0"/>
        <v>0</v>
      </c>
      <c r="G15" s="359">
        <f>'[5]1полуг'!G15+'[5]июль-трсп-20г'!G15</f>
        <v>0</v>
      </c>
      <c r="H15" s="507">
        <f t="shared" si="1"/>
        <v>0</v>
      </c>
      <c r="I15" s="359">
        <f>'[5]1полуг'!I15+'[5]июль-трсп-20г'!I15</f>
        <v>0</v>
      </c>
      <c r="J15" s="507">
        <f t="shared" si="2"/>
        <v>0</v>
      </c>
      <c r="K15" s="359">
        <f>'[5]1полуг'!K15+'[5]июль-трсп-20г'!K15</f>
        <v>0</v>
      </c>
      <c r="L15" s="507">
        <f t="shared" si="3"/>
        <v>0</v>
      </c>
      <c r="M15" s="359">
        <f>'[5]1полуг'!M15+'[5]июль-трсп-20г'!M15</f>
        <v>1</v>
      </c>
      <c r="N15" s="507">
        <f t="shared" si="4"/>
        <v>32.874091083046302</v>
      </c>
      <c r="O15" s="359">
        <f>'[5]1полуг'!O15+'[5]июль-трсп-20г'!O15</f>
        <v>1</v>
      </c>
      <c r="P15" s="507">
        <f t="shared" si="5"/>
        <v>32.874091083046302</v>
      </c>
      <c r="Q15" s="359">
        <f>'[5]1полуг'!Q15+'[5]июль-трсп-20г'!Q15</f>
        <v>1</v>
      </c>
      <c r="R15" s="507">
        <f t="shared" si="6"/>
        <v>32.874091083046302</v>
      </c>
      <c r="S15" s="359">
        <f>'[5]1полуг'!S15+'[5]июль-трсп-20г'!S15</f>
        <v>1</v>
      </c>
      <c r="T15" s="507">
        <f t="shared" si="7"/>
        <v>32.874091083046302</v>
      </c>
      <c r="U15" s="359">
        <f>'[5]1полуг'!U15+'[5]июль-трсп-20г'!U15</f>
        <v>1</v>
      </c>
      <c r="V15" s="507">
        <f t="shared" si="8"/>
        <v>32.874091083046302</v>
      </c>
    </row>
    <row r="16" spans="1:22" ht="32.4" customHeight="1">
      <c r="A16" s="530" t="s">
        <v>169</v>
      </c>
      <c r="B16" s="525">
        <v>79210</v>
      </c>
      <c r="C16" s="365">
        <f>SUM(C6:C15)</f>
        <v>111</v>
      </c>
      <c r="D16" s="360">
        <f t="shared" si="0"/>
        <v>240.74990531498548</v>
      </c>
      <c r="E16" s="365">
        <f>SUM(E6:E15)</f>
        <v>16</v>
      </c>
      <c r="F16" s="360">
        <f t="shared" si="0"/>
        <v>34.702689054412318</v>
      </c>
      <c r="G16" s="365">
        <f>SUM(G6:G15)</f>
        <v>16</v>
      </c>
      <c r="H16" s="360">
        <f t="shared" si="1"/>
        <v>34.702689054412318</v>
      </c>
      <c r="I16" s="365">
        <f>SUM(I6:I15)</f>
        <v>9</v>
      </c>
      <c r="J16" s="360">
        <f t="shared" si="2"/>
        <v>19.520262593106931</v>
      </c>
      <c r="K16" s="365">
        <f>SUM(K6:K15)</f>
        <v>15</v>
      </c>
      <c r="L16" s="360">
        <f t="shared" si="3"/>
        <v>32.533770988511549</v>
      </c>
      <c r="M16" s="365">
        <f>SUM(M6:M15)</f>
        <v>36</v>
      </c>
      <c r="N16" s="360">
        <f t="shared" si="4"/>
        <v>78.081050372427725</v>
      </c>
      <c r="O16" s="365">
        <f>SUM(O6:O15)</f>
        <v>2</v>
      </c>
      <c r="P16" s="360">
        <f t="shared" si="5"/>
        <v>4.3378361318015397</v>
      </c>
      <c r="Q16" s="365">
        <f>SUM(Q6:Q15)</f>
        <v>11</v>
      </c>
      <c r="R16" s="360">
        <f t="shared" si="6"/>
        <v>23.858098724908469</v>
      </c>
      <c r="S16" s="365">
        <f>SUM(S6:S15)</f>
        <v>7</v>
      </c>
      <c r="T16" s="360">
        <f t="shared" si="7"/>
        <v>15.18242646130539</v>
      </c>
      <c r="U16" s="365">
        <f>SUM(U6:U15)</f>
        <v>22</v>
      </c>
      <c r="V16" s="360">
        <f t="shared" si="8"/>
        <v>47.716197449816939</v>
      </c>
    </row>
    <row r="17" spans="1:22" ht="19.8" customHeight="1">
      <c r="A17" s="531" t="s">
        <v>184</v>
      </c>
      <c r="B17" s="526">
        <v>37046</v>
      </c>
      <c r="C17" s="359">
        <f>'[5]1полуг'!C17+'[5]июль-трсп-20г'!C17</f>
        <v>33</v>
      </c>
      <c r="D17" s="507">
        <f t="shared" si="0"/>
        <v>153.0367651028451</v>
      </c>
      <c r="E17" s="359">
        <f>'[5]1полуг'!E17+'[5]июль-трсп-20г'!E17</f>
        <v>7</v>
      </c>
      <c r="F17" s="507">
        <f t="shared" si="0"/>
        <v>32.462344112724722</v>
      </c>
      <c r="G17" s="359">
        <f>'[5]1полуг'!G17+'[5]июль-трсп-20г'!G17</f>
        <v>7</v>
      </c>
      <c r="H17" s="507">
        <f t="shared" si="1"/>
        <v>32.462344112724722</v>
      </c>
      <c r="I17" s="359">
        <f>'[5]1полуг'!I17+'[5]июль-трсп-20г'!I17</f>
        <v>2</v>
      </c>
      <c r="J17" s="507">
        <f t="shared" si="2"/>
        <v>9.2749554607784912</v>
      </c>
      <c r="K17" s="359">
        <f>'[5]1полуг'!K17+'[5]июль-трсп-20г'!K17</f>
        <v>5</v>
      </c>
      <c r="L17" s="507">
        <f t="shared" si="3"/>
        <v>23.187388651946229</v>
      </c>
      <c r="M17" s="359">
        <f>'[5]1полуг'!M17+'[5]июль-трсп-20г'!M17</f>
        <v>8</v>
      </c>
      <c r="N17" s="507">
        <f t="shared" si="4"/>
        <v>37.099821843113965</v>
      </c>
      <c r="O17" s="359">
        <f>'[5]1полуг'!O17+'[5]июль-трсп-20г'!O17</f>
        <v>1</v>
      </c>
      <c r="P17" s="507">
        <f t="shared" si="5"/>
        <v>4.6374777303892456</v>
      </c>
      <c r="Q17" s="359">
        <f>'[5]1полуг'!Q17+'[5]июль-трсп-20г'!Q17</f>
        <v>6</v>
      </c>
      <c r="R17" s="507">
        <f t="shared" si="6"/>
        <v>27.824866382335475</v>
      </c>
      <c r="S17" s="359">
        <f>'[5]1полуг'!S17+'[5]июль-трсп-20г'!S17</f>
        <v>4</v>
      </c>
      <c r="T17" s="507">
        <f t="shared" si="7"/>
        <v>18.549910921556982</v>
      </c>
      <c r="U17" s="359">
        <f>'[5]1полуг'!U17+'[5]июль-трсп-20г'!U17</f>
        <v>4</v>
      </c>
      <c r="V17" s="507">
        <f t="shared" si="8"/>
        <v>18.549910921556982</v>
      </c>
    </row>
    <row r="18" spans="1:22" ht="37.799999999999997" customHeight="1">
      <c r="A18" s="532" t="s">
        <v>192</v>
      </c>
      <c r="B18" s="527">
        <v>116256</v>
      </c>
      <c r="C18" s="509">
        <f>C16+C17</f>
        <v>144</v>
      </c>
      <c r="D18" s="360">
        <f t="shared" si="0"/>
        <v>212.79933938893478</v>
      </c>
      <c r="E18" s="509">
        <f>E16+E17</f>
        <v>23</v>
      </c>
      <c r="F18" s="360">
        <f t="shared" si="0"/>
        <v>33.988783374621519</v>
      </c>
      <c r="G18" s="509">
        <f>G16+G17</f>
        <v>23</v>
      </c>
      <c r="H18" s="360">
        <f t="shared" si="1"/>
        <v>33.988783374621519</v>
      </c>
      <c r="I18" s="509">
        <f>I16+I17</f>
        <v>11</v>
      </c>
      <c r="J18" s="360">
        <f t="shared" si="2"/>
        <v>16.255505092210296</v>
      </c>
      <c r="K18" s="509">
        <f>K16+K17</f>
        <v>20</v>
      </c>
      <c r="L18" s="360">
        <f t="shared" si="3"/>
        <v>29.555463804018714</v>
      </c>
      <c r="M18" s="509">
        <f>M16+M17</f>
        <v>44</v>
      </c>
      <c r="N18" s="360">
        <f t="shared" si="4"/>
        <v>65.022020368841183</v>
      </c>
      <c r="O18" s="509">
        <f>O16+O17</f>
        <v>3</v>
      </c>
      <c r="P18" s="360">
        <f t="shared" si="5"/>
        <v>4.4333195706028077</v>
      </c>
      <c r="Q18" s="509">
        <f>Q16+Q17</f>
        <v>17</v>
      </c>
      <c r="R18" s="360">
        <f t="shared" si="6"/>
        <v>25.122144233415909</v>
      </c>
      <c r="S18" s="509">
        <f>S16+S17</f>
        <v>11</v>
      </c>
      <c r="T18" s="360">
        <f t="shared" si="7"/>
        <v>16.255505092210296</v>
      </c>
      <c r="U18" s="509">
        <f>U16+U17</f>
        <v>26</v>
      </c>
      <c r="V18" s="360">
        <f t="shared" si="8"/>
        <v>38.422102945224331</v>
      </c>
    </row>
    <row r="19" spans="1:22" s="421" customFormat="1" ht="19.2" customHeight="1" thickBot="1">
      <c r="A19" s="506" t="s">
        <v>185</v>
      </c>
      <c r="B19" s="405"/>
      <c r="C19" s="510">
        <v>109</v>
      </c>
      <c r="D19" s="399">
        <v>161.5</v>
      </c>
      <c r="E19" s="510">
        <v>16</v>
      </c>
      <c r="F19" s="399">
        <v>23.7</v>
      </c>
      <c r="G19" s="510">
        <v>12</v>
      </c>
      <c r="H19" s="399">
        <v>17.8</v>
      </c>
      <c r="I19" s="510">
        <v>8</v>
      </c>
      <c r="J19" s="399">
        <v>11.9</v>
      </c>
      <c r="K19" s="510">
        <v>12</v>
      </c>
      <c r="L19" s="399">
        <v>17.8</v>
      </c>
      <c r="M19" s="510">
        <v>38</v>
      </c>
      <c r="N19" s="399">
        <v>56.3</v>
      </c>
      <c r="O19" s="510">
        <v>2</v>
      </c>
      <c r="P19" s="399">
        <v>3</v>
      </c>
      <c r="Q19" s="510">
        <v>13</v>
      </c>
      <c r="R19" s="399">
        <v>19.3</v>
      </c>
      <c r="S19" s="510">
        <v>8</v>
      </c>
      <c r="T19" s="399">
        <v>11.9</v>
      </c>
      <c r="U19" s="510">
        <v>20</v>
      </c>
      <c r="V19" s="399">
        <v>29.6</v>
      </c>
    </row>
    <row r="20" spans="1:22" ht="32.4" customHeight="1" thickBot="1">
      <c r="A20" s="406" t="s">
        <v>172</v>
      </c>
      <c r="B20" s="406"/>
      <c r="C20" s="511">
        <v>1</v>
      </c>
      <c r="D20" s="512"/>
      <c r="E20" s="513">
        <f>E18/$C18</f>
        <v>0.15972222222222221</v>
      </c>
      <c r="F20" s="514"/>
      <c r="G20" s="515">
        <f>G18/E18</f>
        <v>1</v>
      </c>
      <c r="H20" s="516" t="s">
        <v>173</v>
      </c>
      <c r="I20" s="513">
        <f>I18/$C18</f>
        <v>7.6388888888888895E-2</v>
      </c>
      <c r="J20" s="514"/>
      <c r="K20" s="513">
        <f>K18/$C18</f>
        <v>0.1388888888888889</v>
      </c>
      <c r="L20" s="514"/>
      <c r="M20" s="513">
        <f>M18/$C18</f>
        <v>0.30555555555555558</v>
      </c>
      <c r="N20" s="514"/>
      <c r="O20" s="513">
        <f>O18/$C18</f>
        <v>2.0833333333333332E-2</v>
      </c>
      <c r="P20" s="514"/>
      <c r="Q20" s="513">
        <f>Q18/$C18</f>
        <v>0.11805555555555555</v>
      </c>
      <c r="R20" s="514"/>
      <c r="S20" s="515">
        <f>S18/Q18</f>
        <v>0.6470588235294118</v>
      </c>
      <c r="T20" s="516" t="s">
        <v>186</v>
      </c>
      <c r="U20" s="517">
        <f>U18/$C18</f>
        <v>0.18055555555555555</v>
      </c>
      <c r="V20" s="518">
        <v>50.369813212987339</v>
      </c>
    </row>
    <row r="21" spans="1:22" ht="35.4" customHeight="1">
      <c r="A21" s="407" t="s">
        <v>187</v>
      </c>
      <c r="B21" s="407"/>
      <c r="C21" s="519">
        <f>C18-C19</f>
        <v>35</v>
      </c>
      <c r="D21" s="520">
        <f>(D18/D19)-100%</f>
        <v>0.31764296835253725</v>
      </c>
      <c r="E21" s="519">
        <f>E18-E19</f>
        <v>7</v>
      </c>
      <c r="F21" s="520">
        <f>(F18/F19)-100%</f>
        <v>0.43412588078571823</v>
      </c>
      <c r="G21" s="519">
        <f>G18-G19</f>
        <v>11</v>
      </c>
      <c r="H21" s="520">
        <f>(H18/H19)-100%</f>
        <v>0.90948221205738866</v>
      </c>
      <c r="I21" s="519">
        <f>I18-I19</f>
        <v>3</v>
      </c>
      <c r="J21" s="520">
        <f>(J18/J19)-100%</f>
        <v>0.36600883127817596</v>
      </c>
      <c r="K21" s="519">
        <f>K18-K19</f>
        <v>8</v>
      </c>
      <c r="L21" s="520">
        <f>(L18/L19)-100%</f>
        <v>0.66041931483251193</v>
      </c>
      <c r="M21" s="519">
        <f>M18-M19</f>
        <v>6</v>
      </c>
      <c r="N21" s="520">
        <f>(N18/N19)-100%</f>
        <v>0.1549204328390974</v>
      </c>
      <c r="O21" s="519">
        <f>O18-O19</f>
        <v>1</v>
      </c>
      <c r="P21" s="520">
        <f>(P18/P19)-100%</f>
        <v>0.47777319020093589</v>
      </c>
      <c r="Q21" s="519">
        <f>Q18-Q19</f>
        <v>4</v>
      </c>
      <c r="R21" s="520">
        <f>(R18/R19)-100%</f>
        <v>0.30166550432206773</v>
      </c>
      <c r="S21" s="519">
        <f>S18-S19</f>
        <v>3</v>
      </c>
      <c r="T21" s="520">
        <f>(T18/T19)-100%</f>
        <v>0.36600883127817596</v>
      </c>
      <c r="U21" s="519">
        <f>U18-U19</f>
        <v>6</v>
      </c>
      <c r="V21" s="520">
        <f>(V18/V19)-100%</f>
        <v>0.29804401841974082</v>
      </c>
    </row>
    <row r="22" spans="1:22" ht="13.8">
      <c r="A22" s="408" t="s">
        <v>188</v>
      </c>
      <c r="B22" s="405"/>
      <c r="C22" s="510">
        <v>125</v>
      </c>
      <c r="D22" s="399">
        <v>184.15851749185083</v>
      </c>
      <c r="E22" s="510">
        <v>18</v>
      </c>
      <c r="F22" s="399">
        <v>26.518826518826518</v>
      </c>
      <c r="G22" s="521">
        <v>11</v>
      </c>
      <c r="H22" s="399">
        <v>16.205949539282869</v>
      </c>
      <c r="I22" s="510">
        <v>7</v>
      </c>
      <c r="J22" s="399">
        <v>10.312876979543645</v>
      </c>
      <c r="K22" s="510">
        <v>12</v>
      </c>
      <c r="L22" s="399">
        <v>17.679217679217679</v>
      </c>
      <c r="M22" s="510">
        <v>49</v>
      </c>
      <c r="N22" s="399">
        <v>72.190138856805532</v>
      </c>
      <c r="O22" s="510">
        <v>3</v>
      </c>
      <c r="P22" s="399">
        <v>4.4198044198044197</v>
      </c>
      <c r="Q22" s="510">
        <v>16</v>
      </c>
      <c r="R22" s="399">
        <v>23.572290238956906</v>
      </c>
      <c r="S22" s="510">
        <v>9</v>
      </c>
      <c r="T22" s="399">
        <v>13.259413259413259</v>
      </c>
      <c r="U22" s="510">
        <v>20</v>
      </c>
      <c r="V22" s="399">
        <v>29.46536279869613</v>
      </c>
    </row>
    <row r="23" spans="1:22">
      <c r="A23" s="384" t="s">
        <v>189</v>
      </c>
      <c r="B23" s="384"/>
      <c r="C23" s="522">
        <v>122</v>
      </c>
      <c r="D23" s="391">
        <v>178.82228766960046</v>
      </c>
      <c r="E23" s="522">
        <v>13</v>
      </c>
      <c r="F23" s="391">
        <v>19.054833932006606</v>
      </c>
      <c r="G23" s="389">
        <v>11</v>
      </c>
      <c r="H23" s="391">
        <v>16.123321019390204</v>
      </c>
      <c r="I23" s="522">
        <v>4</v>
      </c>
      <c r="J23" s="391">
        <v>5.8630258252328016</v>
      </c>
      <c r="K23" s="522">
        <v>20</v>
      </c>
      <c r="L23" s="391">
        <v>29.315129126164006</v>
      </c>
      <c r="M23" s="522">
        <v>41</v>
      </c>
      <c r="N23" s="391">
        <v>60.096014708636218</v>
      </c>
      <c r="O23" s="522">
        <v>4</v>
      </c>
      <c r="P23" s="391">
        <v>5.8630258252328016</v>
      </c>
      <c r="Q23" s="522">
        <v>19</v>
      </c>
      <c r="R23" s="391">
        <v>27.849372669855804</v>
      </c>
      <c r="S23" s="522">
        <v>12</v>
      </c>
      <c r="T23" s="391">
        <v>17.589077475698403</v>
      </c>
      <c r="U23" s="522">
        <v>21</v>
      </c>
      <c r="V23" s="391">
        <v>30.780885582472209</v>
      </c>
    </row>
    <row r="24" spans="1:2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</row>
  </sheetData>
  <mergeCells count="37">
    <mergeCell ref="A19:B19"/>
    <mergeCell ref="A20:B20"/>
    <mergeCell ref="A21:B21"/>
    <mergeCell ref="A22:B22"/>
    <mergeCell ref="A23:B23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T1"/>
    <mergeCell ref="A2:S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operator="equal" allowBlank="1" showErrorMessage="1" sqref="B6: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7 мес-20 </vt:lpstr>
      <vt:lpstr>по клас бол</vt:lpstr>
      <vt:lpstr>по класс бол-2</vt:lpstr>
      <vt:lpstr>по класс бол трудосп возр</vt:lpstr>
      <vt:lpstr>по класс бол трудосп возр-2</vt:lpstr>
      <vt:lpstr>от внеш причин</vt:lpstr>
      <vt:lpstr>от внеш причин-трудосп возр</vt:lpstr>
      <vt:lpstr>'7 мес-20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2020-08-21T02:50:27Z</cp:lastPrinted>
  <dcterms:created xsi:type="dcterms:W3CDTF">2020-08-21T02:10:07Z</dcterms:created>
  <dcterms:modified xsi:type="dcterms:W3CDTF">2020-08-21T03:12:49Z</dcterms:modified>
</cp:coreProperties>
</file>