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20" windowWidth="19920" windowHeight="7200" firstSheet="2" activeTab="6"/>
  </bookViews>
  <sheets>
    <sheet name="Демография-10 мес.2019" sheetId="3" r:id="rId1"/>
    <sheet name="по класс бол.-19 " sheetId="6" r:id="rId2"/>
    <sheet name="по класс бол-2" sheetId="7" r:id="rId3"/>
    <sheet name="по класс бол-труд.спос " sheetId="4" r:id="rId4"/>
    <sheet name="по класс бол-труд--2" sheetId="8" r:id="rId5"/>
    <sheet name="травмы" sheetId="2" r:id="rId6"/>
    <sheet name="травмы-трудосп" sheetId="1" r:id="rId7"/>
  </sheets>
  <externalReferences>
    <externalReference r:id="rId8"/>
    <externalReference r:id="rId9"/>
    <externalReference r:id="rId10"/>
    <externalReference r:id="rId11"/>
    <externalReference r:id="rId12"/>
  </externalReferences>
  <definedNames>
    <definedName name="Excel_BuiltIn_Print_Area_19" localSheetId="0">#REF!</definedName>
    <definedName name="Excel_BuiltIn_Print_Area_19">#N/A</definedName>
    <definedName name="Excel_BuiltIn_Print_Area_20" localSheetId="0">#REF!</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0">'Демография-10 мес.2019'!$A$1:$AC$37</definedName>
    <definedName name="_xlnm.Print_Area" localSheetId="6">'травмы-трудосп'!$A$1:$V$27</definedName>
  </definedNames>
  <calcPr calcId="145621"/>
</workbook>
</file>

<file path=xl/calcChain.xml><?xml version="1.0" encoding="utf-8"?>
<calcChain xmlns="http://schemas.openxmlformats.org/spreadsheetml/2006/main">
  <c r="C16" i="8" l="1"/>
  <c r="M25" i="7"/>
  <c r="V20" i="7"/>
  <c r="S20" i="7"/>
  <c r="R20" i="7"/>
  <c r="O20" i="7"/>
  <c r="M20" i="7"/>
  <c r="K20" i="7"/>
  <c r="R19" i="7"/>
  <c r="V18" i="7"/>
  <c r="U18" i="7"/>
  <c r="U20" i="7" s="1"/>
  <c r="T18" i="7"/>
  <c r="T20" i="7" s="1"/>
  <c r="S18" i="7"/>
  <c r="R18" i="7"/>
  <c r="Q18" i="7"/>
  <c r="P18" i="7"/>
  <c r="P20" i="7" s="1"/>
  <c r="O18" i="7"/>
  <c r="N18" i="7"/>
  <c r="N20" i="7" s="1"/>
  <c r="M18" i="7"/>
  <c r="L18" i="7"/>
  <c r="L20" i="7" s="1"/>
  <c r="K18" i="7"/>
  <c r="J18" i="7"/>
  <c r="J20" i="7" s="1"/>
  <c r="I18" i="7"/>
  <c r="H18" i="7"/>
  <c r="H20" i="7" s="1"/>
  <c r="G18" i="7"/>
  <c r="G20" i="7" s="1"/>
  <c r="F18" i="7"/>
  <c r="F20" i="7" s="1"/>
  <c r="E18" i="7"/>
  <c r="E20" i="7" s="1"/>
  <c r="D18" i="7"/>
  <c r="D20" i="7" s="1"/>
  <c r="V17" i="7"/>
  <c r="U17" i="7"/>
  <c r="T17" i="7"/>
  <c r="S17" i="7"/>
  <c r="R17" i="7"/>
  <c r="Q17" i="7"/>
  <c r="P17" i="7"/>
  <c r="O17" i="7"/>
  <c r="N17" i="7"/>
  <c r="M17" i="7"/>
  <c r="L17" i="7"/>
  <c r="K17" i="7"/>
  <c r="J17" i="7"/>
  <c r="I17" i="7"/>
  <c r="H17" i="7"/>
  <c r="G17" i="7"/>
  <c r="F17" i="7"/>
  <c r="E17" i="7"/>
  <c r="D17" i="7"/>
  <c r="V16" i="7"/>
  <c r="U16" i="7"/>
  <c r="T16" i="7"/>
  <c r="S16" i="7"/>
  <c r="R16" i="7"/>
  <c r="Q16" i="7"/>
  <c r="P16" i="7"/>
  <c r="O16" i="7"/>
  <c r="N16" i="7"/>
  <c r="M16" i="7"/>
  <c r="L16" i="7"/>
  <c r="K16" i="7"/>
  <c r="J16" i="7"/>
  <c r="I16" i="7"/>
  <c r="H16" i="7"/>
  <c r="G16" i="7"/>
  <c r="F16" i="7"/>
  <c r="E16" i="7"/>
  <c r="D16" i="7"/>
  <c r="V15" i="7"/>
  <c r="U15" i="7"/>
  <c r="T15" i="7"/>
  <c r="S15" i="7"/>
  <c r="R15" i="7"/>
  <c r="Q15" i="7"/>
  <c r="P15" i="7"/>
  <c r="O15" i="7"/>
  <c r="N15" i="7"/>
  <c r="M15" i="7"/>
  <c r="L15" i="7"/>
  <c r="K15" i="7"/>
  <c r="J15" i="7"/>
  <c r="I15" i="7"/>
  <c r="H15" i="7"/>
  <c r="G15" i="7"/>
  <c r="F15" i="7"/>
  <c r="E15" i="7"/>
  <c r="D15" i="7"/>
  <c r="V14" i="7"/>
  <c r="U14" i="7"/>
  <c r="T14" i="7"/>
  <c r="S14" i="7"/>
  <c r="R14" i="7"/>
  <c r="Q14" i="7"/>
  <c r="P14" i="7"/>
  <c r="O14" i="7"/>
  <c r="N14" i="7"/>
  <c r="M14" i="7"/>
  <c r="L14" i="7"/>
  <c r="K14" i="7"/>
  <c r="J14" i="7"/>
  <c r="I14" i="7"/>
  <c r="H14" i="7"/>
  <c r="G14" i="7"/>
  <c r="F14" i="7"/>
  <c r="E14" i="7"/>
  <c r="D14" i="7"/>
  <c r="V13" i="7"/>
  <c r="U13" i="7"/>
  <c r="T13" i="7"/>
  <c r="S13" i="7"/>
  <c r="R13" i="7"/>
  <c r="Q13" i="7"/>
  <c r="P13" i="7"/>
  <c r="O13" i="7"/>
  <c r="N13" i="7"/>
  <c r="M13" i="7"/>
  <c r="L13" i="7"/>
  <c r="K13" i="7"/>
  <c r="J13" i="7"/>
  <c r="I13" i="7"/>
  <c r="H13" i="7"/>
  <c r="G13" i="7"/>
  <c r="F13" i="7"/>
  <c r="E13" i="7"/>
  <c r="D13" i="7"/>
  <c r="V12" i="7"/>
  <c r="U12" i="7"/>
  <c r="T12" i="7"/>
  <c r="S12" i="7"/>
  <c r="R12" i="7"/>
  <c r="Q12" i="7"/>
  <c r="P12" i="7"/>
  <c r="O12" i="7"/>
  <c r="N12" i="7"/>
  <c r="M12" i="7"/>
  <c r="L12" i="7"/>
  <c r="K12" i="7"/>
  <c r="J12" i="7"/>
  <c r="I12" i="7"/>
  <c r="H12" i="7"/>
  <c r="G12" i="7"/>
  <c r="F12" i="7"/>
  <c r="E12" i="7"/>
  <c r="D12" i="7"/>
  <c r="V11" i="7"/>
  <c r="U11" i="7"/>
  <c r="T11" i="7"/>
  <c r="S11" i="7"/>
  <c r="R11" i="7"/>
  <c r="Q11" i="7"/>
  <c r="P11" i="7"/>
  <c r="O11" i="7"/>
  <c r="N11" i="7"/>
  <c r="M11" i="7"/>
  <c r="L11" i="7"/>
  <c r="K11" i="7"/>
  <c r="J11" i="7"/>
  <c r="I11" i="7"/>
  <c r="H11" i="7"/>
  <c r="G11" i="7"/>
  <c r="F11" i="7"/>
  <c r="E11" i="7"/>
  <c r="D11" i="7"/>
  <c r="V10" i="7"/>
  <c r="U10" i="7"/>
  <c r="T10" i="7"/>
  <c r="S10" i="7"/>
  <c r="R10" i="7"/>
  <c r="Q10" i="7"/>
  <c r="P10" i="7"/>
  <c r="O10" i="7"/>
  <c r="N10" i="7"/>
  <c r="M10" i="7"/>
  <c r="L10" i="7"/>
  <c r="K10" i="7"/>
  <c r="J10" i="7"/>
  <c r="I10" i="7"/>
  <c r="H10" i="7"/>
  <c r="G10" i="7"/>
  <c r="F10" i="7"/>
  <c r="E10" i="7"/>
  <c r="D10" i="7"/>
  <c r="V9" i="7"/>
  <c r="U9" i="7"/>
  <c r="T9" i="7"/>
  <c r="S9" i="7"/>
  <c r="R9" i="7"/>
  <c r="Q9" i="7"/>
  <c r="P9" i="7"/>
  <c r="O9" i="7"/>
  <c r="N9" i="7"/>
  <c r="M9" i="7"/>
  <c r="L9" i="7"/>
  <c r="K9" i="7"/>
  <c r="J9" i="7"/>
  <c r="I9" i="7"/>
  <c r="H9" i="7"/>
  <c r="G9" i="7"/>
  <c r="F9" i="7"/>
  <c r="E9" i="7"/>
  <c r="D9" i="7"/>
  <c r="V8" i="7"/>
  <c r="U8" i="7"/>
  <c r="T8" i="7"/>
  <c r="S8" i="7"/>
  <c r="R8" i="7"/>
  <c r="Q8" i="7"/>
  <c r="P8" i="7"/>
  <c r="O8" i="7"/>
  <c r="N8" i="7"/>
  <c r="M8" i="7"/>
  <c r="L8" i="7"/>
  <c r="K8" i="7"/>
  <c r="J8" i="7"/>
  <c r="I8" i="7"/>
  <c r="H8" i="7"/>
  <c r="G8" i="7"/>
  <c r="F8" i="7"/>
  <c r="E8" i="7"/>
  <c r="D8" i="7"/>
  <c r="V7" i="7"/>
  <c r="U7" i="7"/>
  <c r="T7" i="7"/>
  <c r="S7" i="7"/>
  <c r="R7" i="7"/>
  <c r="Q7" i="7"/>
  <c r="P7" i="7"/>
  <c r="O7" i="7"/>
  <c r="N7" i="7"/>
  <c r="M7" i="7"/>
  <c r="L7" i="7"/>
  <c r="K7" i="7"/>
  <c r="J7" i="7"/>
  <c r="I7" i="7"/>
  <c r="H7" i="7"/>
  <c r="G7" i="7"/>
  <c r="F7" i="7"/>
  <c r="E7" i="7"/>
  <c r="D7" i="7"/>
  <c r="V6" i="7"/>
  <c r="U6" i="7"/>
  <c r="T6" i="7"/>
  <c r="S6" i="7"/>
  <c r="R6" i="7"/>
  <c r="Q6" i="7"/>
  <c r="P6" i="7"/>
  <c r="O6" i="7"/>
  <c r="N6" i="7"/>
  <c r="M6" i="7"/>
  <c r="L6" i="7"/>
  <c r="K6" i="7"/>
  <c r="J6" i="7"/>
  <c r="I6" i="7"/>
  <c r="H6" i="7"/>
  <c r="G6" i="7"/>
  <c r="F6" i="7"/>
  <c r="E6" i="7"/>
  <c r="D6" i="7"/>
  <c r="R21" i="6"/>
  <c r="V17" i="6"/>
  <c r="U17" i="6"/>
  <c r="T17" i="6"/>
  <c r="S17" i="6"/>
  <c r="R17" i="6"/>
  <c r="Q17" i="6"/>
  <c r="P17" i="6"/>
  <c r="O17" i="6"/>
  <c r="N17" i="6"/>
  <c r="M17" i="6"/>
  <c r="L17" i="6"/>
  <c r="K17" i="6"/>
  <c r="J17" i="6"/>
  <c r="I17" i="6"/>
  <c r="H17" i="6"/>
  <c r="G17" i="6"/>
  <c r="F17" i="6"/>
  <c r="E17" i="6"/>
  <c r="D17" i="6"/>
  <c r="V15" i="6"/>
  <c r="U15" i="6"/>
  <c r="T15" i="6"/>
  <c r="S15" i="6"/>
  <c r="R15" i="6"/>
  <c r="Q15" i="6"/>
  <c r="P15" i="6"/>
  <c r="O15" i="6"/>
  <c r="N15" i="6"/>
  <c r="M15" i="6"/>
  <c r="L15" i="6"/>
  <c r="K15" i="6"/>
  <c r="J15" i="6"/>
  <c r="I15" i="6"/>
  <c r="H15" i="6"/>
  <c r="G15" i="6"/>
  <c r="F15" i="6"/>
  <c r="E15" i="6"/>
  <c r="D15" i="6" s="1"/>
  <c r="V14" i="6"/>
  <c r="U14" i="6"/>
  <c r="T14" i="6"/>
  <c r="S14" i="6"/>
  <c r="R14" i="6"/>
  <c r="Q14" i="6"/>
  <c r="P14" i="6"/>
  <c r="O14" i="6"/>
  <c r="N14" i="6"/>
  <c r="M14" i="6"/>
  <c r="L14" i="6"/>
  <c r="K14" i="6"/>
  <c r="J14" i="6"/>
  <c r="I14" i="6"/>
  <c r="H14" i="6"/>
  <c r="G14" i="6"/>
  <c r="F14" i="6"/>
  <c r="E14" i="6"/>
  <c r="D14" i="6" s="1"/>
  <c r="V13" i="6"/>
  <c r="U13" i="6"/>
  <c r="T13" i="6"/>
  <c r="S13" i="6"/>
  <c r="R13" i="6"/>
  <c r="Q13" i="6"/>
  <c r="P13" i="6"/>
  <c r="O13" i="6"/>
  <c r="N13" i="6"/>
  <c r="M13" i="6"/>
  <c r="L13" i="6"/>
  <c r="K13" i="6"/>
  <c r="J13" i="6"/>
  <c r="I13" i="6"/>
  <c r="H13" i="6"/>
  <c r="D13" i="6" s="1"/>
  <c r="G13" i="6"/>
  <c r="F13" i="6"/>
  <c r="E13" i="6"/>
  <c r="V12" i="6"/>
  <c r="U12" i="6"/>
  <c r="T12" i="6"/>
  <c r="S12" i="6"/>
  <c r="R12" i="6"/>
  <c r="Q12" i="6"/>
  <c r="P12" i="6"/>
  <c r="O12" i="6"/>
  <c r="N12" i="6"/>
  <c r="M12" i="6"/>
  <c r="L12" i="6"/>
  <c r="K12" i="6"/>
  <c r="J12" i="6"/>
  <c r="I12" i="6"/>
  <c r="H12" i="6"/>
  <c r="G12" i="6"/>
  <c r="D12" i="6" s="1"/>
  <c r="F12" i="6"/>
  <c r="E12" i="6"/>
  <c r="V11" i="6"/>
  <c r="U11" i="6"/>
  <c r="T11" i="6"/>
  <c r="S11" i="6"/>
  <c r="R11" i="6"/>
  <c r="Q11" i="6"/>
  <c r="P11" i="6"/>
  <c r="O11" i="6"/>
  <c r="N11" i="6"/>
  <c r="M11" i="6"/>
  <c r="L11" i="6"/>
  <c r="K11" i="6"/>
  <c r="J11" i="6"/>
  <c r="I11" i="6"/>
  <c r="H11" i="6"/>
  <c r="G11" i="6"/>
  <c r="F11" i="6"/>
  <c r="E11" i="6"/>
  <c r="D11" i="6" s="1"/>
  <c r="V10" i="6"/>
  <c r="U10" i="6"/>
  <c r="T10" i="6"/>
  <c r="S10" i="6"/>
  <c r="R10" i="6"/>
  <c r="Q10" i="6"/>
  <c r="P10" i="6"/>
  <c r="O10" i="6"/>
  <c r="N10" i="6"/>
  <c r="M10" i="6"/>
  <c r="L10" i="6"/>
  <c r="K10" i="6"/>
  <c r="J10" i="6"/>
  <c r="I10" i="6"/>
  <c r="H10" i="6"/>
  <c r="G10" i="6"/>
  <c r="F10" i="6"/>
  <c r="E10" i="6"/>
  <c r="D10" i="6" s="1"/>
  <c r="V9" i="6"/>
  <c r="U9" i="6"/>
  <c r="S9" i="6"/>
  <c r="R9" i="6"/>
  <c r="Q9" i="6"/>
  <c r="P9" i="6"/>
  <c r="O9" i="6"/>
  <c r="N9" i="6"/>
  <c r="M9" i="6"/>
  <c r="L9" i="6"/>
  <c r="K9" i="6"/>
  <c r="J9" i="6"/>
  <c r="I9" i="6"/>
  <c r="H9" i="6"/>
  <c r="G9" i="6"/>
  <c r="D9" i="6" s="1"/>
  <c r="F9" i="6"/>
  <c r="E9" i="6"/>
  <c r="V8" i="6"/>
  <c r="U8" i="6"/>
  <c r="T8" i="6"/>
  <c r="S8" i="6"/>
  <c r="R8" i="6"/>
  <c r="Q8" i="6"/>
  <c r="P8" i="6"/>
  <c r="O8" i="6"/>
  <c r="N8" i="6"/>
  <c r="M8" i="6"/>
  <c r="L8" i="6"/>
  <c r="K8" i="6"/>
  <c r="J8" i="6"/>
  <c r="I8" i="6"/>
  <c r="H8" i="6"/>
  <c r="G8" i="6"/>
  <c r="F8" i="6"/>
  <c r="E8" i="6"/>
  <c r="D8" i="6" s="1"/>
  <c r="V7" i="6"/>
  <c r="V16" i="6" s="1"/>
  <c r="V18" i="6" s="1"/>
  <c r="U7" i="6"/>
  <c r="T7" i="6"/>
  <c r="T16" i="6" s="1"/>
  <c r="T18" i="6" s="1"/>
  <c r="S7" i="6"/>
  <c r="R7" i="6"/>
  <c r="Q7" i="6"/>
  <c r="P7" i="6"/>
  <c r="O7" i="6"/>
  <c r="N7" i="6"/>
  <c r="M7" i="6"/>
  <c r="L7" i="6"/>
  <c r="K7" i="6"/>
  <c r="J7" i="6"/>
  <c r="I7" i="6"/>
  <c r="H7" i="6"/>
  <c r="G7" i="6"/>
  <c r="F7" i="6"/>
  <c r="E7" i="6"/>
  <c r="D7" i="6" s="1"/>
  <c r="V6" i="6"/>
  <c r="U6" i="6"/>
  <c r="U16" i="6" s="1"/>
  <c r="U18" i="6" s="1"/>
  <c r="S6" i="6"/>
  <c r="S16" i="6" s="1"/>
  <c r="S18" i="6" s="1"/>
  <c r="R6" i="6"/>
  <c r="R16" i="6" s="1"/>
  <c r="R18" i="6" s="1"/>
  <c r="Q6" i="6"/>
  <c r="Q16" i="6" s="1"/>
  <c r="Q18" i="6" s="1"/>
  <c r="P6" i="6"/>
  <c r="P16" i="6" s="1"/>
  <c r="P18" i="6" s="1"/>
  <c r="O6" i="6"/>
  <c r="O16" i="6" s="1"/>
  <c r="O18" i="6" s="1"/>
  <c r="N6" i="6"/>
  <c r="N16" i="6" s="1"/>
  <c r="N18" i="6" s="1"/>
  <c r="M6" i="6"/>
  <c r="M16" i="6" s="1"/>
  <c r="M18" i="6" s="1"/>
  <c r="L6" i="6"/>
  <c r="L16" i="6" s="1"/>
  <c r="L18" i="6" s="1"/>
  <c r="K6" i="6"/>
  <c r="K16" i="6" s="1"/>
  <c r="K18" i="6" s="1"/>
  <c r="J6" i="6"/>
  <c r="J16" i="6" s="1"/>
  <c r="J18" i="6" s="1"/>
  <c r="I6" i="6"/>
  <c r="I16" i="6" s="1"/>
  <c r="I18" i="6" s="1"/>
  <c r="H6" i="6"/>
  <c r="H16" i="6" s="1"/>
  <c r="H18" i="6" s="1"/>
  <c r="G6" i="6"/>
  <c r="D6" i="6" s="1"/>
  <c r="F6" i="6"/>
  <c r="F16" i="6" s="1"/>
  <c r="F18" i="6" s="1"/>
  <c r="E6" i="6"/>
  <c r="E16" i="6" s="1"/>
  <c r="E18" i="6" s="1"/>
  <c r="U24" i="4"/>
  <c r="T20" i="4"/>
  <c r="T22" i="4" s="1"/>
  <c r="P20" i="4"/>
  <c r="P22" i="4" s="1"/>
  <c r="L20" i="4"/>
  <c r="L22" i="4" s="1"/>
  <c r="H20" i="4"/>
  <c r="H23" i="4" s="1"/>
  <c r="U18" i="4"/>
  <c r="S18" i="4"/>
  <c r="S20" i="4" s="1"/>
  <c r="S22" i="4" s="1"/>
  <c r="R18" i="4"/>
  <c r="R20" i="4" s="1"/>
  <c r="R22" i="4" s="1"/>
  <c r="Q18" i="4"/>
  <c r="P18" i="4"/>
  <c r="O18" i="4"/>
  <c r="O20" i="4" s="1"/>
  <c r="N18" i="4"/>
  <c r="N20" i="4" s="1"/>
  <c r="N22" i="4" s="1"/>
  <c r="M18" i="4"/>
  <c r="L18" i="4"/>
  <c r="K18" i="4"/>
  <c r="K20" i="4" s="1"/>
  <c r="K22" i="4" s="1"/>
  <c r="J18" i="4"/>
  <c r="J20" i="4" s="1"/>
  <c r="J22" i="4" s="1"/>
  <c r="I18" i="4"/>
  <c r="H18" i="4"/>
  <c r="G18" i="4"/>
  <c r="G20" i="4" s="1"/>
  <c r="G23" i="4" s="1"/>
  <c r="F18" i="4"/>
  <c r="F20" i="4" s="1"/>
  <c r="F22" i="4" s="1"/>
  <c r="E18" i="4"/>
  <c r="T19" i="4" s="1"/>
  <c r="C18" i="4"/>
  <c r="Q20" i="4" s="1"/>
  <c r="U17" i="4"/>
  <c r="T17" i="4"/>
  <c r="S17" i="4"/>
  <c r="R17" i="4"/>
  <c r="Q17" i="4"/>
  <c r="P17" i="4"/>
  <c r="O17" i="4"/>
  <c r="N17" i="4"/>
  <c r="M17" i="4"/>
  <c r="L17" i="4"/>
  <c r="K17" i="4"/>
  <c r="J17" i="4"/>
  <c r="I17" i="4"/>
  <c r="H17" i="4"/>
  <c r="G17" i="4"/>
  <c r="F17" i="4"/>
  <c r="E17" i="4"/>
  <c r="D17" i="4" s="1"/>
  <c r="V16" i="4"/>
  <c r="V18" i="4" s="1"/>
  <c r="T16" i="4"/>
  <c r="U16" i="4" s="1"/>
  <c r="S16" i="4"/>
  <c r="R16" i="4"/>
  <c r="Q16" i="4"/>
  <c r="P16" i="4"/>
  <c r="O16" i="4"/>
  <c r="N16" i="4"/>
  <c r="M16" i="4"/>
  <c r="L16" i="4"/>
  <c r="K16" i="4"/>
  <c r="J16" i="4"/>
  <c r="I16" i="4"/>
  <c r="H16" i="4"/>
  <c r="G16" i="4"/>
  <c r="F16" i="4"/>
  <c r="E16" i="4"/>
  <c r="C16" i="4"/>
  <c r="U15" i="4"/>
  <c r="T15" i="4"/>
  <c r="S15" i="4"/>
  <c r="R15" i="4"/>
  <c r="Q15" i="4"/>
  <c r="P15" i="4"/>
  <c r="O15" i="4"/>
  <c r="N15" i="4"/>
  <c r="M15" i="4"/>
  <c r="L15" i="4"/>
  <c r="K15" i="4"/>
  <c r="J15" i="4"/>
  <c r="I15" i="4"/>
  <c r="H15" i="4"/>
  <c r="G15" i="4"/>
  <c r="F15" i="4"/>
  <c r="E15" i="4"/>
  <c r="D15" i="4" s="1"/>
  <c r="U14" i="4"/>
  <c r="T14" i="4"/>
  <c r="S14" i="4"/>
  <c r="R14" i="4"/>
  <c r="Q14" i="4"/>
  <c r="P14" i="4"/>
  <c r="O14" i="4"/>
  <c r="N14" i="4"/>
  <c r="M14" i="4"/>
  <c r="L14" i="4"/>
  <c r="K14" i="4"/>
  <c r="J14" i="4"/>
  <c r="I14" i="4"/>
  <c r="H14" i="4"/>
  <c r="G14" i="4"/>
  <c r="F14" i="4"/>
  <c r="E14" i="4"/>
  <c r="D14" i="4" s="1"/>
  <c r="U13" i="4"/>
  <c r="T13" i="4"/>
  <c r="S13" i="4"/>
  <c r="R13" i="4"/>
  <c r="Q13" i="4"/>
  <c r="P13" i="4"/>
  <c r="O13" i="4"/>
  <c r="N13" i="4"/>
  <c r="M13" i="4"/>
  <c r="L13" i="4"/>
  <c r="K13" i="4"/>
  <c r="J13" i="4"/>
  <c r="I13" i="4"/>
  <c r="H13" i="4"/>
  <c r="G13" i="4"/>
  <c r="F13" i="4"/>
  <c r="E13" i="4"/>
  <c r="D13" i="4" s="1"/>
  <c r="U12" i="4"/>
  <c r="T12" i="4"/>
  <c r="S12" i="4"/>
  <c r="R12" i="4"/>
  <c r="Q12" i="4"/>
  <c r="P12" i="4"/>
  <c r="O12" i="4"/>
  <c r="N12" i="4"/>
  <c r="M12" i="4"/>
  <c r="L12" i="4"/>
  <c r="K12" i="4"/>
  <c r="J12" i="4"/>
  <c r="I12" i="4"/>
  <c r="H12" i="4"/>
  <c r="G12" i="4"/>
  <c r="F12" i="4"/>
  <c r="E12" i="4"/>
  <c r="D12" i="4" s="1"/>
  <c r="U11" i="4"/>
  <c r="T11" i="4"/>
  <c r="S11" i="4"/>
  <c r="R11" i="4"/>
  <c r="Q11" i="4"/>
  <c r="P11" i="4"/>
  <c r="O11" i="4"/>
  <c r="N11" i="4"/>
  <c r="M11" i="4"/>
  <c r="L11" i="4"/>
  <c r="K11" i="4"/>
  <c r="J11" i="4"/>
  <c r="I11" i="4"/>
  <c r="H11" i="4"/>
  <c r="G11" i="4"/>
  <c r="F11" i="4"/>
  <c r="E11" i="4"/>
  <c r="D11" i="4" s="1"/>
  <c r="U10" i="4"/>
  <c r="T10" i="4"/>
  <c r="S10" i="4"/>
  <c r="R10" i="4"/>
  <c r="Q10" i="4"/>
  <c r="P10" i="4"/>
  <c r="O10" i="4"/>
  <c r="N10" i="4"/>
  <c r="M10" i="4"/>
  <c r="L10" i="4"/>
  <c r="K10" i="4"/>
  <c r="J10" i="4"/>
  <c r="I10" i="4"/>
  <c r="H10" i="4"/>
  <c r="G10" i="4"/>
  <c r="F10" i="4"/>
  <c r="E10" i="4"/>
  <c r="D10" i="4" s="1"/>
  <c r="U9" i="4"/>
  <c r="T9" i="4"/>
  <c r="S9" i="4"/>
  <c r="R9" i="4"/>
  <c r="Q9" i="4"/>
  <c r="P9" i="4"/>
  <c r="O9" i="4"/>
  <c r="N9" i="4"/>
  <c r="M9" i="4"/>
  <c r="L9" i="4"/>
  <c r="K9" i="4"/>
  <c r="J9" i="4"/>
  <c r="I9" i="4"/>
  <c r="H9" i="4"/>
  <c r="G9" i="4"/>
  <c r="F9" i="4"/>
  <c r="E9" i="4"/>
  <c r="D9" i="4" s="1"/>
  <c r="U8" i="4"/>
  <c r="T8" i="4"/>
  <c r="S8" i="4"/>
  <c r="R8" i="4"/>
  <c r="Q8" i="4"/>
  <c r="P8" i="4"/>
  <c r="O8" i="4"/>
  <c r="N8" i="4"/>
  <c r="M8" i="4"/>
  <c r="L8" i="4"/>
  <c r="K8" i="4"/>
  <c r="J8" i="4"/>
  <c r="I8" i="4"/>
  <c r="H8" i="4"/>
  <c r="G8" i="4"/>
  <c r="F8" i="4"/>
  <c r="E8" i="4"/>
  <c r="D8" i="4" s="1"/>
  <c r="U7" i="4"/>
  <c r="T7" i="4"/>
  <c r="S7" i="4"/>
  <c r="R7" i="4"/>
  <c r="Q7" i="4"/>
  <c r="P7" i="4"/>
  <c r="O7" i="4"/>
  <c r="N7" i="4"/>
  <c r="M7" i="4"/>
  <c r="L7" i="4"/>
  <c r="K7" i="4"/>
  <c r="J7" i="4"/>
  <c r="I7" i="4"/>
  <c r="H7" i="4"/>
  <c r="G7" i="4"/>
  <c r="F7" i="4"/>
  <c r="E7" i="4"/>
  <c r="D7" i="4" s="1"/>
  <c r="U6" i="4"/>
  <c r="T6" i="4"/>
  <c r="S6" i="4"/>
  <c r="R6" i="4"/>
  <c r="Q6" i="4"/>
  <c r="P6" i="4"/>
  <c r="O6" i="4"/>
  <c r="N6" i="4"/>
  <c r="M6" i="4"/>
  <c r="L6" i="4"/>
  <c r="K6" i="4"/>
  <c r="J6" i="4"/>
  <c r="I6" i="4"/>
  <c r="H6" i="4"/>
  <c r="G6" i="4"/>
  <c r="F6" i="4"/>
  <c r="E6" i="4"/>
  <c r="D6" i="4" s="1"/>
  <c r="E20" i="6" l="1"/>
  <c r="E22" i="6" s="1"/>
  <c r="I20" i="6"/>
  <c r="M19" i="6"/>
  <c r="M20" i="6"/>
  <c r="M22" i="6" s="1"/>
  <c r="Q20" i="6"/>
  <c r="T19" i="6"/>
  <c r="T20" i="6"/>
  <c r="T22" i="6" s="1"/>
  <c r="F20" i="6"/>
  <c r="F22" i="6" s="1"/>
  <c r="J19" i="6"/>
  <c r="J20" i="6"/>
  <c r="J22" i="6" s="1"/>
  <c r="N20" i="6"/>
  <c r="N22" i="6" s="1"/>
  <c r="R19" i="6"/>
  <c r="R20" i="6"/>
  <c r="R22" i="6" s="1"/>
  <c r="D16" i="6"/>
  <c r="D18" i="6" s="1"/>
  <c r="D20" i="6" s="1"/>
  <c r="D22" i="6" s="1"/>
  <c r="K20" i="6"/>
  <c r="K22" i="6" s="1"/>
  <c r="K19" i="6"/>
  <c r="O20" i="6"/>
  <c r="O22" i="6" s="1"/>
  <c r="O19" i="6"/>
  <c r="S20" i="6"/>
  <c r="S22" i="6" s="1"/>
  <c r="S19" i="6"/>
  <c r="V19" i="6"/>
  <c r="V20" i="6"/>
  <c r="V22" i="6" s="1"/>
  <c r="H20" i="6"/>
  <c r="H22" i="6" s="1"/>
  <c r="H19" i="6"/>
  <c r="L19" i="6"/>
  <c r="L20" i="6"/>
  <c r="L22" i="6" s="1"/>
  <c r="P19" i="6"/>
  <c r="P20" i="6"/>
  <c r="P22" i="6" s="1"/>
  <c r="U19" i="6"/>
  <c r="U20" i="6"/>
  <c r="U22" i="6" s="1"/>
  <c r="G16" i="6"/>
  <c r="G18" i="6" s="1"/>
  <c r="H19" i="4"/>
  <c r="L19" i="4"/>
  <c r="D16" i="4"/>
  <c r="D18" i="4" s="1"/>
  <c r="F19" i="4"/>
  <c r="J19" i="4"/>
  <c r="R19" i="4"/>
  <c r="E20" i="4"/>
  <c r="E22" i="4" s="1"/>
  <c r="I20" i="4"/>
  <c r="I23" i="4" s="1"/>
  <c r="M20" i="4"/>
  <c r="M22" i="4" s="1"/>
  <c r="G20" i="6" l="1"/>
  <c r="G22" i="6" s="1"/>
  <c r="G19" i="6"/>
  <c r="N19" i="6"/>
  <c r="F19" i="6"/>
  <c r="Q19" i="6"/>
  <c r="I19" i="6"/>
  <c r="E19" i="6"/>
  <c r="S19" i="4"/>
  <c r="O19" i="4"/>
  <c r="K19" i="4"/>
  <c r="G19" i="4"/>
  <c r="Q19" i="4"/>
  <c r="I19" i="4"/>
  <c r="D20" i="4"/>
  <c r="D22" i="4" s="1"/>
  <c r="M19" i="4"/>
  <c r="E19" i="4"/>
  <c r="N19" i="4"/>
  <c r="P19" i="4"/>
  <c r="V17" i="2" l="1"/>
  <c r="U17" i="2"/>
  <c r="T17" i="2"/>
  <c r="S17" i="2"/>
  <c r="R17" i="2"/>
  <c r="Q17" i="2"/>
  <c r="P17" i="2"/>
  <c r="O17" i="2"/>
  <c r="N17" i="2"/>
  <c r="M17" i="2"/>
  <c r="L17" i="2"/>
  <c r="K17" i="2"/>
  <c r="J17" i="2"/>
  <c r="I17" i="2"/>
  <c r="H17" i="2"/>
  <c r="G17" i="2"/>
  <c r="F17" i="2"/>
  <c r="E17" i="2"/>
  <c r="D17" i="2"/>
  <c r="C17" i="2"/>
  <c r="V15" i="2"/>
  <c r="U15" i="2"/>
  <c r="T15" i="2"/>
  <c r="S15" i="2"/>
  <c r="R15" i="2"/>
  <c r="Q15" i="2"/>
  <c r="P15" i="2"/>
  <c r="O15" i="2"/>
  <c r="N15" i="2"/>
  <c r="M15" i="2"/>
  <c r="L15" i="2"/>
  <c r="K15" i="2"/>
  <c r="J15" i="2"/>
  <c r="I15" i="2"/>
  <c r="H15" i="2"/>
  <c r="G15" i="2"/>
  <c r="F15" i="2"/>
  <c r="E15" i="2"/>
  <c r="D15" i="2"/>
  <c r="C15" i="2"/>
  <c r="V14" i="2"/>
  <c r="U14" i="2"/>
  <c r="T14" i="2"/>
  <c r="S14" i="2"/>
  <c r="R14" i="2"/>
  <c r="Q14" i="2"/>
  <c r="P14" i="2"/>
  <c r="O14" i="2"/>
  <c r="N14" i="2"/>
  <c r="M14" i="2"/>
  <c r="L14" i="2"/>
  <c r="K14" i="2"/>
  <c r="J14" i="2"/>
  <c r="I14" i="2"/>
  <c r="H14" i="2"/>
  <c r="G14" i="2"/>
  <c r="F14" i="2"/>
  <c r="E14" i="2"/>
  <c r="D14" i="2"/>
  <c r="C14" i="2"/>
  <c r="V13" i="2"/>
  <c r="U13" i="2"/>
  <c r="T13" i="2"/>
  <c r="S13" i="2"/>
  <c r="R13" i="2"/>
  <c r="Q13" i="2"/>
  <c r="P13" i="2"/>
  <c r="O13" i="2"/>
  <c r="N13" i="2"/>
  <c r="M13" i="2"/>
  <c r="L13" i="2"/>
  <c r="K13" i="2"/>
  <c r="J13" i="2"/>
  <c r="I13" i="2"/>
  <c r="H13" i="2"/>
  <c r="G13" i="2"/>
  <c r="F13" i="2"/>
  <c r="E13" i="2"/>
  <c r="D13" i="2"/>
  <c r="C13" i="2"/>
  <c r="V12" i="2"/>
  <c r="U12" i="2"/>
  <c r="T12" i="2"/>
  <c r="S12" i="2"/>
  <c r="R12" i="2"/>
  <c r="Q12" i="2"/>
  <c r="P12" i="2"/>
  <c r="O12" i="2"/>
  <c r="N12" i="2"/>
  <c r="M12" i="2"/>
  <c r="L12" i="2"/>
  <c r="K12" i="2"/>
  <c r="J12" i="2"/>
  <c r="I12" i="2"/>
  <c r="H12" i="2"/>
  <c r="G12" i="2"/>
  <c r="F12" i="2"/>
  <c r="E12" i="2"/>
  <c r="D12" i="2"/>
  <c r="C12" i="2"/>
  <c r="V11" i="2"/>
  <c r="U11" i="2"/>
  <c r="T11" i="2"/>
  <c r="S11" i="2"/>
  <c r="R11" i="2"/>
  <c r="Q11" i="2"/>
  <c r="P11" i="2"/>
  <c r="O11" i="2"/>
  <c r="N11" i="2"/>
  <c r="M11" i="2"/>
  <c r="L11" i="2"/>
  <c r="K11" i="2"/>
  <c r="J11" i="2"/>
  <c r="I11" i="2"/>
  <c r="H11" i="2"/>
  <c r="G11" i="2"/>
  <c r="F11" i="2"/>
  <c r="E11" i="2"/>
  <c r="D11" i="2"/>
  <c r="C11" i="2"/>
  <c r="V10" i="2"/>
  <c r="U10" i="2"/>
  <c r="T10" i="2"/>
  <c r="S10" i="2"/>
  <c r="R10" i="2"/>
  <c r="Q10" i="2"/>
  <c r="P10" i="2"/>
  <c r="O10" i="2"/>
  <c r="N10" i="2"/>
  <c r="M10" i="2"/>
  <c r="L10" i="2"/>
  <c r="K10" i="2"/>
  <c r="J10" i="2"/>
  <c r="I10" i="2"/>
  <c r="H10" i="2"/>
  <c r="G10" i="2"/>
  <c r="F10" i="2"/>
  <c r="E10" i="2"/>
  <c r="D10" i="2"/>
  <c r="C10" i="2"/>
  <c r="V9" i="2"/>
  <c r="U9" i="2"/>
  <c r="T9" i="2"/>
  <c r="S9" i="2"/>
  <c r="R9" i="2"/>
  <c r="Q9" i="2"/>
  <c r="P9" i="2"/>
  <c r="O9" i="2"/>
  <c r="N9" i="2"/>
  <c r="M9" i="2"/>
  <c r="L9" i="2"/>
  <c r="K9" i="2"/>
  <c r="J9" i="2"/>
  <c r="I9" i="2"/>
  <c r="H9" i="2"/>
  <c r="G9" i="2"/>
  <c r="F9" i="2"/>
  <c r="E9" i="2"/>
  <c r="D9" i="2"/>
  <c r="C9" i="2"/>
  <c r="V8" i="2"/>
  <c r="U8" i="2"/>
  <c r="T8" i="2"/>
  <c r="S8" i="2"/>
  <c r="R8" i="2"/>
  <c r="Q8" i="2"/>
  <c r="P8" i="2"/>
  <c r="O8" i="2"/>
  <c r="N8" i="2"/>
  <c r="M8" i="2"/>
  <c r="L8" i="2"/>
  <c r="K8" i="2"/>
  <c r="J8" i="2"/>
  <c r="I8" i="2"/>
  <c r="H8" i="2"/>
  <c r="G8" i="2"/>
  <c r="F8" i="2"/>
  <c r="E8" i="2"/>
  <c r="D8" i="2"/>
  <c r="C8" i="2"/>
  <c r="V7" i="2"/>
  <c r="U7" i="2"/>
  <c r="T7" i="2"/>
  <c r="S7" i="2"/>
  <c r="R7" i="2"/>
  <c r="Q7" i="2"/>
  <c r="P7" i="2"/>
  <c r="O7" i="2"/>
  <c r="N7" i="2"/>
  <c r="M7" i="2"/>
  <c r="L7" i="2"/>
  <c r="K7" i="2"/>
  <c r="J7" i="2"/>
  <c r="I7" i="2"/>
  <c r="H7" i="2"/>
  <c r="G7" i="2"/>
  <c r="F7" i="2"/>
  <c r="E7" i="2"/>
  <c r="D7" i="2"/>
  <c r="C7" i="2"/>
  <c r="V6" i="2"/>
  <c r="U6" i="2"/>
  <c r="T6" i="2"/>
  <c r="S6" i="2"/>
  <c r="S16" i="2" s="1"/>
  <c r="R6" i="2"/>
  <c r="Q6" i="2"/>
  <c r="Q16" i="2" s="1"/>
  <c r="P6" i="2"/>
  <c r="O6" i="2"/>
  <c r="O16" i="2" s="1"/>
  <c r="N6" i="2"/>
  <c r="M6" i="2"/>
  <c r="M16" i="2" s="1"/>
  <c r="L6" i="2"/>
  <c r="K6" i="2"/>
  <c r="K16" i="2" s="1"/>
  <c r="J6" i="2"/>
  <c r="I6" i="2"/>
  <c r="I16" i="2" s="1"/>
  <c r="H6" i="2"/>
  <c r="G6" i="2"/>
  <c r="G16" i="2" s="1"/>
  <c r="F6" i="2"/>
  <c r="E6" i="2"/>
  <c r="E16" i="2" s="1"/>
  <c r="D6" i="2"/>
  <c r="C6" i="2"/>
  <c r="C16" i="2" s="1"/>
  <c r="U20" i="1"/>
  <c r="T17" i="1"/>
  <c r="S17" i="1"/>
  <c r="Q17" i="1"/>
  <c r="R17" i="1" s="1"/>
  <c r="P17" i="1"/>
  <c r="O17" i="1"/>
  <c r="M17" i="1"/>
  <c r="N17" i="1" s="1"/>
  <c r="L17" i="1"/>
  <c r="K17" i="1"/>
  <c r="I17" i="1"/>
  <c r="J17" i="1" s="1"/>
  <c r="H17" i="1"/>
  <c r="G17" i="1"/>
  <c r="E17" i="1"/>
  <c r="F17" i="1" s="1"/>
  <c r="D17" i="1"/>
  <c r="C17" i="1"/>
  <c r="U17" i="1" s="1"/>
  <c r="V17" i="1" s="1"/>
  <c r="T15" i="1"/>
  <c r="S15" i="1"/>
  <c r="Q15" i="1"/>
  <c r="R15" i="1" s="1"/>
  <c r="P15" i="1"/>
  <c r="O15" i="1"/>
  <c r="M15" i="1"/>
  <c r="N15" i="1" s="1"/>
  <c r="L15" i="1"/>
  <c r="K15" i="1"/>
  <c r="I15" i="1"/>
  <c r="J15" i="1" s="1"/>
  <c r="H15" i="1"/>
  <c r="G15" i="1"/>
  <c r="E15" i="1"/>
  <c r="F15" i="1" s="1"/>
  <c r="D15" i="1"/>
  <c r="C15" i="1"/>
  <c r="U15" i="1" s="1"/>
  <c r="V15" i="1" s="1"/>
  <c r="T14" i="1"/>
  <c r="S14" i="1"/>
  <c r="Q14" i="1"/>
  <c r="R14" i="1" s="1"/>
  <c r="P14" i="1"/>
  <c r="O14" i="1"/>
  <c r="M14" i="1"/>
  <c r="N14" i="1" s="1"/>
  <c r="L14" i="1"/>
  <c r="K14" i="1"/>
  <c r="I14" i="1"/>
  <c r="J14" i="1" s="1"/>
  <c r="H14" i="1"/>
  <c r="G14" i="1"/>
  <c r="E14" i="1"/>
  <c r="F14" i="1" s="1"/>
  <c r="D14" i="1"/>
  <c r="C14" i="1"/>
  <c r="U14" i="1" s="1"/>
  <c r="V14" i="1" s="1"/>
  <c r="T13" i="1"/>
  <c r="S13" i="1"/>
  <c r="Q13" i="1"/>
  <c r="R13" i="1" s="1"/>
  <c r="P13" i="1"/>
  <c r="O13" i="1"/>
  <c r="M13" i="1"/>
  <c r="N13" i="1" s="1"/>
  <c r="L13" i="1"/>
  <c r="K13" i="1"/>
  <c r="I13" i="1"/>
  <c r="J13" i="1" s="1"/>
  <c r="H13" i="1"/>
  <c r="G13" i="1"/>
  <c r="E13" i="1"/>
  <c r="F13" i="1" s="1"/>
  <c r="D13" i="1"/>
  <c r="C13" i="1"/>
  <c r="U13" i="1" s="1"/>
  <c r="V13" i="1" s="1"/>
  <c r="T12" i="1"/>
  <c r="S12" i="1"/>
  <c r="Q12" i="1"/>
  <c r="R12" i="1" s="1"/>
  <c r="P12" i="1"/>
  <c r="O12" i="1"/>
  <c r="M12" i="1"/>
  <c r="N12" i="1" s="1"/>
  <c r="L12" i="1"/>
  <c r="K12" i="1"/>
  <c r="I12" i="1"/>
  <c r="J12" i="1" s="1"/>
  <c r="H12" i="1"/>
  <c r="G12" i="1"/>
  <c r="E12" i="1"/>
  <c r="F12" i="1" s="1"/>
  <c r="D12" i="1"/>
  <c r="C12" i="1"/>
  <c r="U12" i="1" s="1"/>
  <c r="V12" i="1" s="1"/>
  <c r="T11" i="1"/>
  <c r="S11" i="1"/>
  <c r="Q11" i="1"/>
  <c r="R11" i="1" s="1"/>
  <c r="P11" i="1"/>
  <c r="O11" i="1"/>
  <c r="M11" i="1"/>
  <c r="N11" i="1" s="1"/>
  <c r="L11" i="1"/>
  <c r="K11" i="1"/>
  <c r="I11" i="1"/>
  <c r="J11" i="1" s="1"/>
  <c r="H11" i="1"/>
  <c r="G11" i="1"/>
  <c r="E11" i="1"/>
  <c r="F11" i="1" s="1"/>
  <c r="D11" i="1"/>
  <c r="C11" i="1"/>
  <c r="U11" i="1" s="1"/>
  <c r="V11" i="1" s="1"/>
  <c r="T10" i="1"/>
  <c r="S10" i="1"/>
  <c r="Q10" i="1"/>
  <c r="R10" i="1" s="1"/>
  <c r="P10" i="1"/>
  <c r="O10" i="1"/>
  <c r="M10" i="1"/>
  <c r="N10" i="1" s="1"/>
  <c r="L10" i="1"/>
  <c r="K10" i="1"/>
  <c r="I10" i="1"/>
  <c r="J10" i="1" s="1"/>
  <c r="H10" i="1"/>
  <c r="G10" i="1"/>
  <c r="E10" i="1"/>
  <c r="F10" i="1" s="1"/>
  <c r="D10" i="1"/>
  <c r="C10" i="1"/>
  <c r="U10" i="1" s="1"/>
  <c r="V10" i="1" s="1"/>
  <c r="T9" i="1"/>
  <c r="S9" i="1"/>
  <c r="Q9" i="1"/>
  <c r="R9" i="1" s="1"/>
  <c r="P9" i="1"/>
  <c r="O9" i="1"/>
  <c r="M9" i="1"/>
  <c r="N9" i="1" s="1"/>
  <c r="L9" i="1"/>
  <c r="K9" i="1"/>
  <c r="I9" i="1"/>
  <c r="J9" i="1" s="1"/>
  <c r="H9" i="1"/>
  <c r="G9" i="1"/>
  <c r="E9" i="1"/>
  <c r="F9" i="1" s="1"/>
  <c r="D9" i="1"/>
  <c r="C9" i="1"/>
  <c r="U9" i="1" s="1"/>
  <c r="V9" i="1" s="1"/>
  <c r="T8" i="1"/>
  <c r="S8" i="1"/>
  <c r="Q8" i="1"/>
  <c r="R8" i="1" s="1"/>
  <c r="P8" i="1"/>
  <c r="O8" i="1"/>
  <c r="M8" i="1"/>
  <c r="N8" i="1" s="1"/>
  <c r="L8" i="1"/>
  <c r="K8" i="1"/>
  <c r="I8" i="1"/>
  <c r="J8" i="1" s="1"/>
  <c r="H8" i="1"/>
  <c r="G8" i="1"/>
  <c r="E8" i="1"/>
  <c r="F8" i="1" s="1"/>
  <c r="D8" i="1"/>
  <c r="C8" i="1"/>
  <c r="U8" i="1" s="1"/>
  <c r="V8" i="1" s="1"/>
  <c r="T7" i="1"/>
  <c r="S7" i="1"/>
  <c r="Q7" i="1"/>
  <c r="R7" i="1" s="1"/>
  <c r="P7" i="1"/>
  <c r="O7" i="1"/>
  <c r="M7" i="1"/>
  <c r="N7" i="1" s="1"/>
  <c r="L7" i="1"/>
  <c r="K7" i="1"/>
  <c r="I7" i="1"/>
  <c r="J7" i="1" s="1"/>
  <c r="H7" i="1"/>
  <c r="G7" i="1"/>
  <c r="E7" i="1"/>
  <c r="F7" i="1" s="1"/>
  <c r="D7" i="1"/>
  <c r="C7" i="1"/>
  <c r="U7" i="1" s="1"/>
  <c r="V7" i="1" s="1"/>
  <c r="T6" i="1"/>
  <c r="S6" i="1"/>
  <c r="S16" i="1" s="1"/>
  <c r="S18" i="1" s="1"/>
  <c r="Q6" i="1"/>
  <c r="R6" i="1" s="1"/>
  <c r="P6" i="1"/>
  <c r="O6" i="1"/>
  <c r="O16" i="1" s="1"/>
  <c r="O18" i="1" s="1"/>
  <c r="P18" i="1" s="1"/>
  <c r="P21" i="1" s="1"/>
  <c r="M6" i="1"/>
  <c r="N6" i="1" s="1"/>
  <c r="L6" i="1"/>
  <c r="K6" i="1"/>
  <c r="K16" i="1" s="1"/>
  <c r="K18" i="1" s="1"/>
  <c r="I6" i="1"/>
  <c r="J6" i="1" s="1"/>
  <c r="H6" i="1"/>
  <c r="G6" i="1"/>
  <c r="G16" i="1" s="1"/>
  <c r="G18" i="1" s="1"/>
  <c r="E6" i="1"/>
  <c r="F6" i="1" s="1"/>
  <c r="D6" i="1"/>
  <c r="C6" i="1"/>
  <c r="C16" i="1" s="1"/>
  <c r="F16" i="2" l="1"/>
  <c r="E18" i="2"/>
  <c r="J16" i="2"/>
  <c r="I18" i="2"/>
  <c r="N16" i="2"/>
  <c r="M18" i="2"/>
  <c r="R16" i="2"/>
  <c r="Q18" i="2"/>
  <c r="C18" i="2"/>
  <c r="U16" i="2"/>
  <c r="D16" i="2"/>
  <c r="G18" i="2"/>
  <c r="H16" i="2"/>
  <c r="K18" i="2"/>
  <c r="L16" i="2"/>
  <c r="O18" i="2"/>
  <c r="P16" i="2"/>
  <c r="S18" i="2"/>
  <c r="T16" i="2"/>
  <c r="L16" i="1"/>
  <c r="H18" i="1"/>
  <c r="H21" i="1" s="1"/>
  <c r="G21" i="1"/>
  <c r="P16" i="1"/>
  <c r="L18" i="1"/>
  <c r="L21" i="1" s="1"/>
  <c r="K21" i="1"/>
  <c r="C18" i="1"/>
  <c r="T18" i="1"/>
  <c r="T21" i="1" s="1"/>
  <c r="S21" i="1"/>
  <c r="D16" i="1"/>
  <c r="T16" i="1"/>
  <c r="O21" i="1"/>
  <c r="H16" i="1"/>
  <c r="E16" i="1"/>
  <c r="I16" i="1"/>
  <c r="M16" i="1"/>
  <c r="Q16" i="1"/>
  <c r="U6" i="1"/>
  <c r="V6" i="1" s="1"/>
  <c r="S19" i="2" l="1"/>
  <c r="S21" i="2"/>
  <c r="T18" i="2"/>
  <c r="T21" i="2" s="1"/>
  <c r="K19" i="2"/>
  <c r="K21" i="2"/>
  <c r="L18" i="2"/>
  <c r="L21" i="2" s="1"/>
  <c r="V16" i="2"/>
  <c r="U18" i="2"/>
  <c r="M19" i="2"/>
  <c r="M21" i="2"/>
  <c r="N18" i="2"/>
  <c r="N21" i="2" s="1"/>
  <c r="E19" i="2"/>
  <c r="E21" i="2"/>
  <c r="F18" i="2"/>
  <c r="F21" i="2" s="1"/>
  <c r="C21" i="2"/>
  <c r="D18" i="2"/>
  <c r="D21" i="2" s="1"/>
  <c r="O21" i="2"/>
  <c r="O19" i="2"/>
  <c r="P18" i="2"/>
  <c r="P21" i="2" s="1"/>
  <c r="G21" i="2"/>
  <c r="G19" i="2"/>
  <c r="H18" i="2"/>
  <c r="H21" i="2" s="1"/>
  <c r="Q21" i="2"/>
  <c r="R18" i="2"/>
  <c r="R21" i="2" s="1"/>
  <c r="Q19" i="2"/>
  <c r="I21" i="2"/>
  <c r="J18" i="2"/>
  <c r="J21" i="2" s="1"/>
  <c r="I19" i="2"/>
  <c r="N16" i="1"/>
  <c r="M18" i="1"/>
  <c r="C21" i="1"/>
  <c r="D18" i="1"/>
  <c r="D21" i="1" s="1"/>
  <c r="J16" i="1"/>
  <c r="I18" i="1"/>
  <c r="O19" i="1"/>
  <c r="F16" i="1"/>
  <c r="E18" i="1"/>
  <c r="U18" i="1" s="1"/>
  <c r="R16" i="1"/>
  <c r="Q18" i="1"/>
  <c r="U16" i="1"/>
  <c r="V16" i="1" s="1"/>
  <c r="K19" i="1"/>
  <c r="U19" i="2" l="1"/>
  <c r="U21" i="2"/>
  <c r="V18" i="2"/>
  <c r="V21" i="2" s="1"/>
  <c r="U21" i="1"/>
  <c r="U19" i="1"/>
  <c r="V18" i="1"/>
  <c r="V21" i="1" s="1"/>
  <c r="Q21" i="1"/>
  <c r="R18" i="1"/>
  <c r="R21" i="1" s="1"/>
  <c r="Q19" i="1"/>
  <c r="S19" i="1"/>
  <c r="I21" i="1"/>
  <c r="J18" i="1"/>
  <c r="J21" i="1" s="1"/>
  <c r="I19" i="1"/>
  <c r="E21" i="1"/>
  <c r="E19" i="1"/>
  <c r="F18" i="1"/>
  <c r="F21" i="1" s="1"/>
  <c r="G19" i="1"/>
  <c r="M21" i="1"/>
  <c r="M19" i="1"/>
  <c r="N18" i="1"/>
  <c r="N21" i="1" s="1"/>
</calcChain>
</file>

<file path=xl/sharedStrings.xml><?xml version="1.0" encoding="utf-8"?>
<sst xmlns="http://schemas.openxmlformats.org/spreadsheetml/2006/main" count="421" uniqueCount="191">
  <si>
    <r>
      <t xml:space="preserve">Смертность  </t>
    </r>
    <r>
      <rPr>
        <b/>
        <u/>
        <sz val="16"/>
        <color rgb="FF800000"/>
        <rFont val="Arial Cyr"/>
        <charset val="204"/>
      </rPr>
      <t xml:space="preserve">трудоспособного </t>
    </r>
    <r>
      <rPr>
        <b/>
        <sz val="16"/>
        <color rgb="FF000000"/>
        <rFont val="Arial Cyr1"/>
        <charset val="204"/>
      </rPr>
      <t xml:space="preserve"> населения  от  </t>
    </r>
    <r>
      <rPr>
        <b/>
        <i/>
        <sz val="16"/>
        <color rgb="FF000000"/>
        <rFont val="Arial Cyr"/>
        <charset val="204"/>
      </rPr>
      <t>травм,  отравлений  и  несчастных  случаев</t>
    </r>
    <r>
      <rPr>
        <b/>
        <sz val="16"/>
        <color rgb="FF000000"/>
        <rFont val="Arial Cyr1"/>
        <charset val="204"/>
      </rPr>
      <t xml:space="preserve">     за</t>
    </r>
    <r>
      <rPr>
        <b/>
        <sz val="20"/>
        <color rgb="FF000000"/>
        <rFont val="Arial Cyr"/>
        <charset val="204"/>
      </rPr>
      <t xml:space="preserve"> 10 месяцев</t>
    </r>
    <r>
      <rPr>
        <b/>
        <sz val="16"/>
        <color rgb="FF000000"/>
        <rFont val="Arial Cyr1"/>
        <charset val="204"/>
      </rPr>
      <t xml:space="preserve">    2019 года                               </t>
    </r>
  </si>
  <si>
    <t>Наименование территории</t>
  </si>
  <si>
    <t>Население    (на 01.01.   2019г)</t>
  </si>
  <si>
    <t>Всего травм отравлений</t>
  </si>
  <si>
    <t>Транспорт. несчастные случаи</t>
  </si>
  <si>
    <t>в т.ч. ДТП</t>
  </si>
  <si>
    <t>Утопление</t>
  </si>
  <si>
    <t>Нападение (убийство)</t>
  </si>
  <si>
    <t>Самоубий  ство</t>
  </si>
  <si>
    <r>
      <t xml:space="preserve">Падения     </t>
    </r>
    <r>
      <rPr>
        <b/>
        <sz val="9"/>
        <color rgb="FF000000"/>
        <rFont val="Arial Cyr1"/>
        <charset val="204"/>
      </rPr>
      <t>W00-W19</t>
    </r>
  </si>
  <si>
    <t>Отравление</t>
  </si>
  <si>
    <t>Прочие</t>
  </si>
  <si>
    <t>Всего</t>
  </si>
  <si>
    <t>на 100 тыс. нас.</t>
  </si>
  <si>
    <t>в т. ч. алког.</t>
  </si>
  <si>
    <t>на 100 тыс.</t>
  </si>
  <si>
    <t>1. Майминский</t>
  </si>
  <si>
    <t>2. Чойский</t>
  </si>
  <si>
    <t>3. Турочакский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</si>
  <si>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</si>
  <si>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</si>
  <si>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</si>
  <si>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</si>
  <si>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</si>
  <si>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</si>
  <si>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</si>
  <si>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</si>
  <si>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11. Горно-Алтайск</t>
  </si>
  <si>
    <r>
      <t xml:space="preserve">Всего за </t>
    </r>
    <r>
      <rPr>
        <b/>
        <u/>
        <sz val="12"/>
        <color rgb="FF000000"/>
        <rFont val="Arial Cyr"/>
        <charset val="204"/>
      </rPr>
      <t>10 мес. 2019г</t>
    </r>
  </si>
  <si>
    <t>Удельный вес от всех травм</t>
  </si>
  <si>
    <r>
      <t xml:space="preserve">от всех </t>
    </r>
    <r>
      <rPr>
        <u/>
        <sz val="10"/>
        <color rgb="FF000000"/>
        <rFont val="Arial Cyr"/>
        <charset val="204"/>
      </rPr>
      <t>тран-х</t>
    </r>
    <r>
      <rPr>
        <sz val="10"/>
        <color rgb="FF000000"/>
        <rFont val="Arial Cyr"/>
        <charset val="204"/>
      </rPr>
      <t xml:space="preserve"> н.с.</t>
    </r>
  </si>
  <si>
    <r>
      <t xml:space="preserve">от всех </t>
    </r>
    <r>
      <rPr>
        <b/>
        <u/>
        <sz val="10"/>
        <color rgb="FF000000"/>
        <rFont val="Arial Cyr"/>
        <charset val="204"/>
      </rPr>
      <t>отр-й</t>
    </r>
  </si>
  <si>
    <r>
      <t xml:space="preserve">Всего за </t>
    </r>
    <r>
      <rPr>
        <u/>
        <sz val="10"/>
        <color rgb="FF000000"/>
        <rFont val="Arial Cyr"/>
        <charset val="204"/>
      </rPr>
      <t>10 мес. 2018г</t>
    </r>
  </si>
  <si>
    <t>2019г к 2018г.  абс.чис.  +, -       показ-и  в %</t>
  </si>
  <si>
    <r>
      <t xml:space="preserve">Всего за </t>
    </r>
    <r>
      <rPr>
        <u/>
        <sz val="10"/>
        <color rgb="FF000000"/>
        <rFont val="Arial Cyr"/>
        <charset val="204"/>
      </rPr>
      <t>10 мес. 2017г</t>
    </r>
  </si>
  <si>
    <r>
      <t xml:space="preserve">за </t>
    </r>
    <r>
      <rPr>
        <u/>
        <sz val="10"/>
        <color rgb="FF000000"/>
        <rFont val="Arial Cyr"/>
        <charset val="204"/>
      </rPr>
      <t>10 мес. 2016г</t>
    </r>
  </si>
  <si>
    <r>
      <t xml:space="preserve"> </t>
    </r>
    <r>
      <rPr>
        <u/>
        <sz val="10"/>
        <color rgb="FF000000"/>
        <rFont val="Arial Cyr"/>
        <charset val="204"/>
      </rPr>
      <t>10 мес. 2015г</t>
    </r>
  </si>
  <si>
    <r>
      <t xml:space="preserve">Смертность </t>
    </r>
    <r>
      <rPr>
        <b/>
        <i/>
        <u/>
        <sz val="14"/>
        <color rgb="FF000000"/>
        <rFont val="Arial Cyr"/>
        <charset val="204"/>
      </rPr>
      <t xml:space="preserve">всего </t>
    </r>
    <r>
      <rPr>
        <b/>
        <sz val="14"/>
        <color rgb="FF000000"/>
        <rFont val="Arial Cyr1"/>
        <charset val="204"/>
      </rPr>
      <t xml:space="preserve"> населения от </t>
    </r>
    <r>
      <rPr>
        <b/>
        <i/>
        <sz val="14"/>
        <color rgb="FF000000"/>
        <rFont val="Arial Cyr"/>
        <charset val="204"/>
      </rPr>
      <t>травм, отравлений и несчастных случаев</t>
    </r>
    <r>
      <rPr>
        <b/>
        <sz val="14"/>
        <color rgb="FF000000"/>
        <rFont val="Arial Cyr1"/>
        <charset val="204"/>
      </rPr>
      <t xml:space="preserve">  за</t>
    </r>
    <r>
      <rPr>
        <b/>
        <sz val="14"/>
        <color rgb="FF000000"/>
        <rFont val="Arial Cyr"/>
        <charset val="204"/>
      </rPr>
      <t xml:space="preserve"> 10  месяцев</t>
    </r>
    <r>
      <rPr>
        <b/>
        <sz val="14"/>
        <color rgb="FF000000"/>
        <rFont val="Arial Cyr1"/>
        <charset val="204"/>
      </rPr>
      <t xml:space="preserve">    2019 года                                           </t>
    </r>
    <r>
      <rPr>
        <b/>
        <u/>
        <sz val="14"/>
        <color rgb="FF000000"/>
        <rFont val="Arial Cyr1"/>
        <charset val="204"/>
      </rPr>
      <t xml:space="preserve">   </t>
    </r>
    <r>
      <rPr>
        <b/>
        <sz val="14"/>
        <color rgb="FF000000"/>
        <rFont val="Arial Cyr1"/>
        <charset val="204"/>
      </rPr>
      <t xml:space="preserve">                     </t>
    </r>
  </si>
  <si>
    <t xml:space="preserve">   Данные предварительные! </t>
  </si>
  <si>
    <t>Нас-е по естест-у приросту за 10 мес    2019 г</t>
  </si>
  <si>
    <t>в т.ч. от ДТП</t>
  </si>
  <si>
    <r>
      <t xml:space="preserve">Падения                                </t>
    </r>
    <r>
      <rPr>
        <b/>
        <sz val="9"/>
        <color rgb="FF000000"/>
        <rFont val="Arial Cyr1"/>
        <charset val="204"/>
      </rPr>
      <t>W00-W19</t>
    </r>
  </si>
  <si>
    <r>
      <t xml:space="preserve"> за  10  месяцев  </t>
    </r>
    <r>
      <rPr>
        <u/>
        <sz val="11"/>
        <color rgb="FF000000"/>
        <rFont val="Arial Cyr"/>
        <charset val="204"/>
      </rPr>
      <t xml:space="preserve">  2019г.</t>
    </r>
  </si>
  <si>
    <r>
      <t xml:space="preserve">от всех </t>
    </r>
    <r>
      <rPr>
        <u/>
        <sz val="10"/>
        <color rgb="FF000000"/>
        <rFont val="Arial Cyr"/>
        <charset val="204"/>
      </rPr>
      <t>трансп-х</t>
    </r>
    <r>
      <rPr>
        <sz val="10"/>
        <color rgb="FF000000"/>
        <rFont val="Arial Cyr"/>
        <charset val="204"/>
      </rPr>
      <t xml:space="preserve"> н.с.</t>
    </r>
  </si>
  <si>
    <r>
      <t xml:space="preserve">от всех </t>
    </r>
    <r>
      <rPr>
        <u/>
        <sz val="11"/>
        <color rgb="FF000000"/>
        <rFont val="Arial Cyr"/>
        <charset val="204"/>
      </rPr>
      <t>отравлений</t>
    </r>
  </si>
  <si>
    <r>
      <t xml:space="preserve"> за  10  месяцев  </t>
    </r>
    <r>
      <rPr>
        <u/>
        <sz val="10"/>
        <color rgb="FF000000"/>
        <rFont val="Arial Cyr"/>
        <charset val="204"/>
      </rPr>
      <t xml:space="preserve">  2018г.</t>
    </r>
  </si>
  <si>
    <t>2019г к 2018г. абс.чис.  +, -,      показ-и  в %</t>
  </si>
  <si>
    <r>
      <t xml:space="preserve"> за  10  месяцев  </t>
    </r>
    <r>
      <rPr>
        <u/>
        <sz val="9"/>
        <color rgb="FF000000"/>
        <rFont val="Arial Cyr"/>
        <charset val="204"/>
      </rPr>
      <t xml:space="preserve">  2017г.</t>
    </r>
  </si>
  <si>
    <t>Демографические показатели. Естественное  движение населения *</t>
  </si>
  <si>
    <t xml:space="preserve">     Республики Алтай за  10  месяцев  2019год</t>
  </si>
  <si>
    <t>Данные предварительные!</t>
  </si>
  <si>
    <t>№ п/п</t>
  </si>
  <si>
    <t>Районы</t>
  </si>
  <si>
    <r>
      <t xml:space="preserve">Население    по естественному приросту в </t>
    </r>
    <r>
      <rPr>
        <b/>
        <sz val="11"/>
        <rFont val="Times New Roman Cyr"/>
        <family val="1"/>
        <charset val="204"/>
      </rPr>
      <t xml:space="preserve"> 2019г</t>
    </r>
  </si>
  <si>
    <t>Всего роди лось живыми</t>
  </si>
  <si>
    <t xml:space="preserve">                   У М Е Р Л О </t>
  </si>
  <si>
    <r>
      <rPr>
        <b/>
        <sz val="14"/>
        <rFont val="Times New Roman Cyr"/>
        <charset val="204"/>
      </rPr>
      <t>Рождаемость</t>
    </r>
    <r>
      <rPr>
        <b/>
        <sz val="11"/>
        <rFont val="Times New Roman Cyr"/>
        <family val="1"/>
        <charset val="204"/>
      </rPr>
      <t xml:space="preserve"> на тыс.   населения</t>
    </r>
  </si>
  <si>
    <t>Показа-и смерт-и на тыс. нас-я</t>
  </si>
  <si>
    <t>Материнская   смертность на 100 тыс. родившихся живыми</t>
  </si>
  <si>
    <t>Естественный  прирост  на 1000 человек</t>
  </si>
  <si>
    <r>
      <t>Население  трудоспособного возраста на  01.01.</t>
    </r>
    <r>
      <rPr>
        <b/>
        <u/>
        <sz val="11"/>
        <rFont val="Times New Roman Cyr"/>
        <charset val="204"/>
      </rPr>
      <t>2019</t>
    </r>
  </si>
  <si>
    <t>От 15г. -17 лет</t>
  </si>
  <si>
    <t>От  0  17 лет</t>
  </si>
  <si>
    <t>от 0 до 18 лет</t>
  </si>
  <si>
    <t>От 0    до 4 лет</t>
  </si>
  <si>
    <t>До   1   года</t>
  </si>
  <si>
    <t>От 1г. -14 лет</t>
  </si>
  <si>
    <t xml:space="preserve"> Перинатал.</t>
  </si>
  <si>
    <t>От 16 до 55/60 лет.</t>
  </si>
  <si>
    <t>С 55/60 и выше</t>
  </si>
  <si>
    <t>Об- щая</t>
  </si>
  <si>
    <r>
      <rPr>
        <b/>
        <sz val="12"/>
        <rFont val="Times New Roman Cyr"/>
        <charset val="204"/>
      </rPr>
      <t>Трудоспособног</t>
    </r>
    <r>
      <rPr>
        <b/>
        <sz val="11"/>
        <rFont val="Times New Roman Cyr"/>
        <family val="1"/>
        <charset val="204"/>
      </rPr>
      <t xml:space="preserve"> населения</t>
    </r>
  </si>
  <si>
    <t>Младенческая</t>
  </si>
  <si>
    <t>Перинатальная</t>
  </si>
  <si>
    <t>Мертворождае мость</t>
  </si>
  <si>
    <r>
      <t xml:space="preserve">Показатель   на </t>
    </r>
    <r>
      <rPr>
        <b/>
        <u val="singleAccounting"/>
        <sz val="10"/>
        <rFont val="Arial"/>
        <family val="2"/>
        <charset val="204"/>
      </rPr>
      <t xml:space="preserve">  10. 000</t>
    </r>
    <r>
      <rPr>
        <b/>
        <sz val="10"/>
        <rFont val="Arial"/>
        <family val="2"/>
        <charset val="204"/>
      </rPr>
      <t xml:space="preserve">  детского   населения  </t>
    </r>
  </si>
  <si>
    <t>Детское  нас-е на 01.01.  2019</t>
  </si>
  <si>
    <t>ОП</t>
  </si>
  <si>
    <t>муж</t>
  </si>
  <si>
    <t>жен</t>
  </si>
  <si>
    <t xml:space="preserve">0-6 дней </t>
  </si>
  <si>
    <t>мертворожденный</t>
  </si>
  <si>
    <t>Майминский</t>
  </si>
  <si>
    <t>Чойский</t>
  </si>
  <si>
    <t>Турочакский</t>
  </si>
  <si>
    <t>Шебалинский</t>
  </si>
  <si>
    <t>Онгудайский</t>
  </si>
  <si>
    <t>Улаганский</t>
  </si>
  <si>
    <t>Кош-Агачский</t>
  </si>
  <si>
    <t>Усть-Канский</t>
  </si>
  <si>
    <t>У-Коксинский</t>
  </si>
  <si>
    <t>Чемальский</t>
  </si>
  <si>
    <t>село</t>
  </si>
  <si>
    <t>Горно-Алтайск</t>
  </si>
  <si>
    <r>
      <t>РА 9 мес</t>
    </r>
    <r>
      <rPr>
        <b/>
        <u/>
        <sz val="12"/>
        <rFont val="Times New Roman Cyr"/>
        <charset val="204"/>
      </rPr>
      <t xml:space="preserve"> 2019г</t>
    </r>
  </si>
  <si>
    <r>
      <t>10 месяцев</t>
    </r>
    <r>
      <rPr>
        <u/>
        <sz val="12"/>
        <rFont val="Times New Roman Cyr"/>
        <charset val="204"/>
      </rPr>
      <t xml:space="preserve"> 2018</t>
    </r>
  </si>
  <si>
    <t>Динамика   2019 к 2018г                      (+, - ,  %)</t>
  </si>
  <si>
    <t>10  мес-в 2017г</t>
  </si>
  <si>
    <t xml:space="preserve"> РА  - Младенческая смертность--по Ратсу!!!</t>
  </si>
  <si>
    <r>
      <t>Детская смертность        за 10  мес</t>
    </r>
    <r>
      <rPr>
        <b/>
        <sz val="14"/>
        <rFont val="Arial"/>
        <family val="2"/>
        <charset val="204"/>
      </rPr>
      <t xml:space="preserve">    на 10 тыс. </t>
    </r>
    <r>
      <rPr>
        <b/>
        <sz val="11"/>
        <rFont val="Arial"/>
        <family val="2"/>
        <charset val="204"/>
      </rPr>
      <t>соответствующего детского населения</t>
    </r>
  </si>
  <si>
    <t>** материнская смертность на 100 тыс. родившихся живыми</t>
  </si>
  <si>
    <t>0 - 14л</t>
  </si>
  <si>
    <t>15-17л</t>
  </si>
  <si>
    <t>0-17л</t>
  </si>
  <si>
    <t>10 мес 2019г  ( 10 тыс. дет-о нас-я)</t>
  </si>
  <si>
    <t>Население дет-е на нач-о 2019г</t>
  </si>
  <si>
    <r>
      <t>за  10    мес-в</t>
    </r>
    <r>
      <rPr>
        <u/>
        <sz val="12"/>
        <rFont val="Arial"/>
        <family val="2"/>
        <charset val="204"/>
      </rPr>
      <t xml:space="preserve">    2018г</t>
    </r>
  </si>
  <si>
    <t>динамика   в     %    (2019 к 2018г)</t>
  </si>
  <si>
    <t>увелич в 1,8 раз</t>
  </si>
  <si>
    <t xml:space="preserve">10  мес 2017г </t>
  </si>
  <si>
    <r>
      <t>Структура смертности  т</t>
    </r>
    <r>
      <rPr>
        <b/>
        <u/>
        <sz val="16"/>
        <rFont val="Times New Roman Cyr"/>
        <family val="1"/>
        <charset val="204"/>
      </rPr>
      <t>рудоспособного</t>
    </r>
    <r>
      <rPr>
        <b/>
        <sz val="16"/>
        <rFont val="Times New Roman Cyr"/>
        <family val="1"/>
        <charset val="204"/>
      </rPr>
      <t xml:space="preserve"> населения по классам болезни за</t>
    </r>
    <r>
      <rPr>
        <b/>
        <i/>
        <sz val="16"/>
        <rFont val="Times New Roman Cyr"/>
        <family val="1"/>
        <charset val="204"/>
      </rPr>
      <t xml:space="preserve">  10 месяцев   </t>
    </r>
    <r>
      <rPr>
        <b/>
        <sz val="16"/>
        <rFont val="Times New Roman Cyr"/>
        <family val="1"/>
        <charset val="204"/>
      </rPr>
      <t>2019 г.*</t>
    </r>
  </si>
  <si>
    <t xml:space="preserve">№ </t>
  </si>
  <si>
    <t>Территория</t>
  </si>
  <si>
    <r>
      <t xml:space="preserve">Нас-е трудо спо собного возраста на начало   </t>
    </r>
    <r>
      <rPr>
        <b/>
        <u/>
        <sz val="11"/>
        <rFont val="Times New Roman Cyr"/>
        <charset val="204"/>
      </rPr>
      <t>2019г</t>
    </r>
  </si>
  <si>
    <t>Умерло всего</t>
  </si>
  <si>
    <t>Инфекционные и паразитарные болезни</t>
  </si>
  <si>
    <t>Новообразования</t>
  </si>
  <si>
    <t>Крови и кроветворных органов</t>
  </si>
  <si>
    <t>Болезни эндокринной системы и рас-ва питания</t>
  </si>
  <si>
    <t>Психические расстройства и расстройства повед.</t>
  </si>
  <si>
    <t>Болезни нервной системы</t>
  </si>
  <si>
    <t>Болезни системы кровообращения</t>
  </si>
  <si>
    <t>Болезни органов дыхания</t>
  </si>
  <si>
    <t>Болезни органов пищеварения</t>
  </si>
  <si>
    <t>Болезни кожи и подкожной клетчатки</t>
  </si>
  <si>
    <t>Болезни костно-мышечной системы</t>
  </si>
  <si>
    <t>Болезни моче-половой системы</t>
  </si>
  <si>
    <t>Врожд. аномалии деформации хромосом нарушен.</t>
  </si>
  <si>
    <t>Симптомы признаки и отклонения от нормы</t>
  </si>
  <si>
    <t xml:space="preserve">Травмы, отравления и другие последствия </t>
  </si>
  <si>
    <t>Туберкулез</t>
  </si>
  <si>
    <t>Показатель смертности от туберкулеза на 100000 населения</t>
  </si>
  <si>
    <t>A00-B99</t>
  </si>
  <si>
    <t>C00-D48</t>
  </si>
  <si>
    <t>D50-D89</t>
  </si>
  <si>
    <t>E00-E90</t>
  </si>
  <si>
    <t>F01-F99</t>
  </si>
  <si>
    <t>G00-G99</t>
  </si>
  <si>
    <t>I00-I99</t>
  </si>
  <si>
    <t>J00-J98</t>
  </si>
  <si>
    <t>K00-K92</t>
  </si>
  <si>
    <t>L00-L98</t>
  </si>
  <si>
    <t>M00-M99</t>
  </si>
  <si>
    <t>N00-N99</t>
  </si>
  <si>
    <t>Q00-Q99</t>
  </si>
  <si>
    <t>R00-R99</t>
  </si>
  <si>
    <t>S00-T98</t>
  </si>
  <si>
    <t>A15-А19.9</t>
  </si>
  <si>
    <t>*</t>
  </si>
  <si>
    <t>г. Горно-Алтайск</t>
  </si>
  <si>
    <t>Республика за 10 мес. 2019г  (абс.чис.)</t>
  </si>
  <si>
    <t>Удельный вес</t>
  </si>
  <si>
    <t>от всех инфе-х заб-й</t>
  </si>
  <si>
    <r>
      <t xml:space="preserve">Пок-ли смертности на 100 тыс.  трудосп-о нас.   </t>
    </r>
    <r>
      <rPr>
        <b/>
        <u/>
        <sz val="16"/>
        <rFont val="Times New Roman Cyr"/>
        <charset val="204"/>
      </rPr>
      <t>за 10 мес 2019г</t>
    </r>
  </si>
  <si>
    <r>
      <t xml:space="preserve">   </t>
    </r>
    <r>
      <rPr>
        <u/>
        <sz val="11"/>
        <rFont val="Times New Roman Cyr"/>
        <charset val="204"/>
      </rPr>
      <t>за 10 мес 2018г</t>
    </r>
  </si>
  <si>
    <t xml:space="preserve">2019г к 2018г в % </t>
  </si>
  <si>
    <t xml:space="preserve"> за 10 мес. 2018г  (абс.чис.)</t>
  </si>
  <si>
    <r>
      <t xml:space="preserve">  </t>
    </r>
    <r>
      <rPr>
        <u/>
        <sz val="11"/>
        <rFont val="Times New Roman Cyr"/>
        <charset val="204"/>
      </rPr>
      <t>за 10 мес 2017г</t>
    </r>
  </si>
  <si>
    <t xml:space="preserve">                       за 10 мес 2016г</t>
  </si>
  <si>
    <r>
      <t xml:space="preserve">Пок-ли смертности на 100 тыс.  трудосп-о нас.   </t>
    </r>
    <r>
      <rPr>
        <b/>
        <u/>
        <sz val="16"/>
        <rFont val="Times New Roman Cyr"/>
        <charset val="204"/>
      </rPr>
      <t>за 10 мес 2018г</t>
    </r>
  </si>
  <si>
    <t>от всех инфекц-х забол-й</t>
  </si>
  <si>
    <t xml:space="preserve">  10 мес 2015г</t>
  </si>
  <si>
    <r>
      <t>Структура смертности</t>
    </r>
    <r>
      <rPr>
        <b/>
        <sz val="22"/>
        <rFont val="Times New Roman Cyr"/>
        <family val="1"/>
        <charset val="204"/>
      </rPr>
      <t xml:space="preserve"> всего</t>
    </r>
    <r>
      <rPr>
        <b/>
        <sz val="18"/>
        <rFont val="Times New Roman Cyr"/>
        <family val="1"/>
        <charset val="204"/>
      </rPr>
      <t xml:space="preserve"> населения по классам болезни за</t>
    </r>
    <r>
      <rPr>
        <b/>
        <i/>
        <sz val="20"/>
        <rFont val="Times New Roman Cyr"/>
        <family val="1"/>
        <charset val="204"/>
      </rPr>
      <t xml:space="preserve">  10 месяцев  </t>
    </r>
    <r>
      <rPr>
        <b/>
        <i/>
        <sz val="22"/>
        <rFont val="Times New Roman Cyr"/>
        <family val="1"/>
        <charset val="204"/>
      </rPr>
      <t xml:space="preserve"> </t>
    </r>
    <r>
      <rPr>
        <b/>
        <sz val="18"/>
        <rFont val="Times New Roman Cyr"/>
        <family val="1"/>
        <charset val="204"/>
      </rPr>
      <t>2019 г.</t>
    </r>
  </si>
  <si>
    <t xml:space="preserve">   ( Вся возрастная группа )</t>
  </si>
  <si>
    <t xml:space="preserve">Данные предварительные !                                   </t>
  </si>
  <si>
    <t>Население по естественному прирос ту за 10 месяцев    2019 г</t>
  </si>
  <si>
    <t>Беременность,роды и послеродовой период**</t>
  </si>
  <si>
    <t>Состояния воз-е в перин-м периоде***</t>
  </si>
  <si>
    <t>Врожд. аномалии деф-и хромосом нарушен.</t>
  </si>
  <si>
    <t>O00-O99</t>
  </si>
  <si>
    <t>P00-P99</t>
  </si>
  <si>
    <t>РА 10 мес. 2019г                      (в абс. чис.)</t>
  </si>
  <si>
    <r>
      <t>Пок-ли смерт.на 100 тыс. нас. РА за 10 мес.</t>
    </r>
    <r>
      <rPr>
        <b/>
        <u/>
        <sz val="14"/>
        <rFont val="Times New Roman Cyr"/>
        <charset val="204"/>
      </rPr>
      <t xml:space="preserve"> 2019г</t>
    </r>
  </si>
  <si>
    <r>
      <t xml:space="preserve">   за 10 мес.   </t>
    </r>
    <r>
      <rPr>
        <u/>
        <sz val="11"/>
        <rFont val="Times New Roman Cyr"/>
        <charset val="204"/>
      </rPr>
      <t>2018г</t>
    </r>
  </si>
  <si>
    <r>
      <t xml:space="preserve"> 2019 г к 2018г</t>
    </r>
    <r>
      <rPr>
        <b/>
        <u/>
        <sz val="12"/>
        <rFont val="Arial Cyr"/>
        <charset val="204"/>
      </rPr>
      <t xml:space="preserve"> в %</t>
    </r>
  </si>
  <si>
    <t xml:space="preserve"> 10 мес. 2018г   (в абс. чис.)</t>
  </si>
  <si>
    <t xml:space="preserve">   за 10 мес.   2017г</t>
  </si>
  <si>
    <t>( Вся возрастная группа )</t>
  </si>
  <si>
    <t>Населе  ние по естествен            ному приросту за 10 месяцев    2019 г</t>
  </si>
  <si>
    <t>Беременность,             роды и послер-й период**</t>
  </si>
  <si>
    <t>Всего родилось живыми</t>
  </si>
  <si>
    <t>г. Г-Алтайск</t>
  </si>
  <si>
    <t xml:space="preserve">  Показа-ь смертн-и  на 100 тыс. нас-я  за 10 мес 2019</t>
  </si>
  <si>
    <r>
      <t xml:space="preserve"> за 10 мес.   </t>
    </r>
    <r>
      <rPr>
        <u/>
        <sz val="11"/>
        <rFont val="Times New Roman Cyr"/>
        <family val="1"/>
        <charset val="204"/>
      </rPr>
      <t>2017г</t>
    </r>
  </si>
  <si>
    <r>
      <t xml:space="preserve">   за 10 мес.   </t>
    </r>
    <r>
      <rPr>
        <u/>
        <sz val="11"/>
        <rFont val="Times New Roman Cyr"/>
        <family val="1"/>
        <charset val="204"/>
      </rPr>
      <t>2016г</t>
    </r>
  </si>
  <si>
    <t>**</t>
  </si>
  <si>
    <t>материнская смертность на 100 тыс. родившихся живыми</t>
  </si>
  <si>
    <t>***</t>
  </si>
  <si>
    <t>Состояния возникающие в перинатальном периоде на 100тыс. родившихся живыми</t>
  </si>
  <si>
    <r>
      <t xml:space="preserve">   за 10 мес.   </t>
    </r>
    <r>
      <rPr>
        <b/>
        <u/>
        <sz val="10"/>
        <rFont val="Times New Roman Cyr"/>
        <family val="1"/>
        <charset val="204"/>
      </rPr>
      <t>2017г</t>
    </r>
  </si>
  <si>
    <t>Нас-е трудо спо собного возраста на начало 2019г</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</si>
</sst>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quot;.&quot;yy"/>
    <numFmt numFmtId="165" formatCode="0.0"/>
    <numFmt numFmtId="166" formatCode="0.0%"/>
    <numFmt numFmtId="167" formatCode="#,##0.00&quot; &quot;[$руб.-419];[Red]&quot;-&quot;#,##0.00&quot; &quot;[$руб.-419]"/>
    <numFmt numFmtId="168" formatCode="_-* #,##0.00_р_._-;\-* #,##0.00_р_._-;_-* &quot;-&quot;??_р_._-;_-@_-"/>
    <numFmt numFmtId="169" formatCode="_-* #,##0_р_._-;\-* #,##0_р_._-;_-* &quot;-&quot;_р_._-;_-@_-"/>
    <numFmt numFmtId="170" formatCode="_-* #,##0&quot;р.&quot;_-;\-* #,##0&quot;р.&quot;_-;_-* &quot;-&quot;&quot;р.&quot;_-;_-@_-"/>
    <numFmt numFmtId="171" formatCode="_-* #,##0.00&quot;р.&quot;_-;\-* #,##0.00&quot;р.&quot;_-;_-* &quot;-&quot;??&quot;р.&quot;_-;_-@_-"/>
    <numFmt numFmtId="172" formatCode="\M\o\n\t\h\ \D.\y\y\y\y"/>
    <numFmt numFmtId="173" formatCode="#.0"/>
    <numFmt numFmtId="174" formatCode="#.00"/>
  </numFmts>
  <fonts count="139">
    <font>
      <sz val="11"/>
      <color rgb="FF000000"/>
      <name val="Arial Cyr"/>
      <charset val="204"/>
    </font>
    <font>
      <sz val="10"/>
      <color rgb="FF000000"/>
      <name val="Arial Cyr"/>
      <charset val="204"/>
    </font>
    <font>
      <b/>
      <sz val="16"/>
      <color rgb="FF000000"/>
      <name val="Arial Cyr1"/>
      <charset val="204"/>
    </font>
    <font>
      <b/>
      <u/>
      <sz val="16"/>
      <color rgb="FF800000"/>
      <name val="Arial Cyr"/>
      <charset val="204"/>
    </font>
    <font>
      <b/>
      <i/>
      <sz val="16"/>
      <color rgb="FF000000"/>
      <name val="Arial Cyr"/>
      <charset val="204"/>
    </font>
    <font>
      <b/>
      <sz val="20"/>
      <color rgb="FF000000"/>
      <name val="Arial Cyr"/>
      <charset val="204"/>
    </font>
    <font>
      <sz val="11"/>
      <color rgb="FF000000"/>
      <name val="Arial Cyr"/>
      <charset val="204"/>
    </font>
    <font>
      <b/>
      <sz val="11"/>
      <color rgb="FF000000"/>
      <name val="Arial Cyr1"/>
      <charset val="204"/>
    </font>
    <font>
      <sz val="11"/>
      <color rgb="FF000000"/>
      <name val="Arial Cyr1"/>
      <charset val="204"/>
    </font>
    <font>
      <b/>
      <sz val="10"/>
      <color rgb="FF000000"/>
      <name val="Arial Cyr1"/>
      <charset val="204"/>
    </font>
    <font>
      <b/>
      <sz val="9"/>
      <color rgb="FF000000"/>
      <name val="Arial Cyr1"/>
      <charset val="204"/>
    </font>
    <font>
      <b/>
      <sz val="10"/>
      <color rgb="FF000000"/>
      <name val="Arial Cyr"/>
      <charset val="204"/>
    </font>
    <font>
      <b/>
      <sz val="8"/>
      <color rgb="FF000000"/>
      <name val="Arial Cyr"/>
      <charset val="204"/>
    </font>
    <font>
      <b/>
      <sz val="9"/>
      <color rgb="FF000000"/>
      <name val="Arial Cyr"/>
      <charset val="204"/>
    </font>
    <font>
      <sz val="12"/>
      <color rgb="FF000000"/>
      <name val="Arial Cyr"/>
      <charset val="204"/>
    </font>
    <font>
      <sz val="10"/>
      <name val="Arial Cyr"/>
      <charset val="204"/>
    </font>
    <font>
      <sz val="10"/>
      <name val="Arial Cyr"/>
      <family val="2"/>
      <charset val="204"/>
    </font>
    <font>
      <sz val="10"/>
      <color rgb="FF000000"/>
      <name val="Arial Cyr1"/>
      <charset val="204"/>
    </font>
    <font>
      <b/>
      <sz val="12"/>
      <color rgb="FF000000"/>
      <name val="Arial Cyr"/>
      <charset val="204"/>
    </font>
    <font>
      <b/>
      <sz val="10"/>
      <name val="Arial Cyr"/>
      <family val="2"/>
      <charset val="204"/>
    </font>
    <font>
      <b/>
      <sz val="11"/>
      <color rgb="FF000000"/>
      <name val="Arial Cyr"/>
      <charset val="204"/>
    </font>
    <font>
      <b/>
      <u/>
      <sz val="12"/>
      <color rgb="FF000000"/>
      <name val="Arial Cyr"/>
      <charset val="204"/>
    </font>
    <font>
      <b/>
      <sz val="11"/>
      <color rgb="FF000000"/>
      <name val="Times New Roman Cyr"/>
      <charset val="204"/>
    </font>
    <font>
      <b/>
      <sz val="10"/>
      <color rgb="FF000000"/>
      <name val="Times New Roman Cyr"/>
      <charset val="204"/>
    </font>
    <font>
      <sz val="9"/>
      <color rgb="FF000000"/>
      <name val="Arial Cyr"/>
      <charset val="204"/>
    </font>
    <font>
      <u/>
      <sz val="10"/>
      <color rgb="FF000000"/>
      <name val="Arial Cyr"/>
      <charset val="204"/>
    </font>
    <font>
      <b/>
      <u/>
      <sz val="10"/>
      <color rgb="FF000000"/>
      <name val="Arial Cyr"/>
      <charset val="204"/>
    </font>
    <font>
      <sz val="10"/>
      <color rgb="FF000000"/>
      <name val="Arial1"/>
      <charset val="204"/>
    </font>
    <font>
      <b/>
      <sz val="10"/>
      <color rgb="FF000000"/>
      <name val="Arial"/>
      <family val="2"/>
      <charset val="204"/>
    </font>
    <font>
      <sz val="11"/>
      <color rgb="FF000000"/>
      <name val="Calibri"/>
      <family val="2"/>
      <charset val="204"/>
    </font>
    <font>
      <sz val="11"/>
      <color rgb="FFFFFFFF"/>
      <name val="Calibri"/>
      <family val="2"/>
      <charset val="204"/>
    </font>
    <font>
      <sz val="12"/>
      <color rgb="FF000000"/>
      <name val="Arial1"/>
      <charset val="204"/>
    </font>
    <font>
      <b/>
      <i/>
      <u/>
      <sz val="11"/>
      <color rgb="FF000000"/>
      <name val="Arial Cyr"/>
      <charset val="204"/>
    </font>
    <font>
      <sz val="10"/>
      <color rgb="FF000000"/>
      <name val="Arial"/>
      <family val="2"/>
      <charset val="204"/>
    </font>
    <font>
      <sz val="10"/>
      <color rgb="FF000000"/>
      <name val="Arial Cyr"/>
      <family val="2"/>
      <charset val="204"/>
    </font>
    <font>
      <sz val="11"/>
      <color theme="1"/>
      <name val="Calibri"/>
      <family val="2"/>
      <charset val="204"/>
      <scheme val="minor"/>
    </font>
    <font>
      <sz val="10"/>
      <color theme="1"/>
      <name val="Arial Cyr"/>
      <family val="2"/>
      <charset val="204"/>
    </font>
    <font>
      <sz val="10"/>
      <name val="Arial"/>
      <family val="2"/>
      <charset val="204"/>
    </font>
    <font>
      <b/>
      <sz val="14"/>
      <color rgb="FF000000"/>
      <name val="Arial Cyr1"/>
      <charset val="204"/>
    </font>
    <font>
      <b/>
      <i/>
      <u/>
      <sz val="14"/>
      <color rgb="FF000000"/>
      <name val="Arial Cyr"/>
      <charset val="204"/>
    </font>
    <font>
      <b/>
      <i/>
      <sz val="14"/>
      <color rgb="FF000000"/>
      <name val="Arial Cyr"/>
      <charset val="204"/>
    </font>
    <font>
      <b/>
      <sz val="14"/>
      <color rgb="FF000000"/>
      <name val="Arial Cyr"/>
      <charset val="204"/>
    </font>
    <font>
      <b/>
      <u/>
      <sz val="14"/>
      <color rgb="FF000000"/>
      <name val="Arial Cyr1"/>
      <charset val="204"/>
    </font>
    <font>
      <sz val="14"/>
      <color rgb="FF000000"/>
      <name val="Arial Cyr"/>
      <charset val="204"/>
    </font>
    <font>
      <b/>
      <sz val="12"/>
      <color rgb="FF000000"/>
      <name val="Arial Cyr1"/>
      <charset val="204"/>
    </font>
    <font>
      <sz val="11"/>
      <name val="Times New Roman"/>
      <family val="1"/>
      <charset val="204"/>
    </font>
    <font>
      <u/>
      <sz val="11"/>
      <color rgb="FF000000"/>
      <name val="Arial Cyr1"/>
      <charset val="204"/>
    </font>
    <font>
      <sz val="11"/>
      <name val="Arial"/>
      <family val="2"/>
      <charset val="204"/>
    </font>
    <font>
      <u/>
      <sz val="11"/>
      <color rgb="FF000000"/>
      <name val="Arial Cyr"/>
      <charset val="204"/>
    </font>
    <font>
      <u/>
      <sz val="11"/>
      <name val="Times New Roman Cyr"/>
      <family val="1"/>
      <charset val="204"/>
    </font>
    <font>
      <b/>
      <u/>
      <sz val="12"/>
      <color rgb="FF000000"/>
      <name val="Arial Cyr1"/>
      <charset val="204"/>
    </font>
    <font>
      <sz val="11"/>
      <color rgb="FF000000"/>
      <name val="Times New Roman Cyr"/>
      <family val="1"/>
      <charset val="204"/>
    </font>
    <font>
      <u/>
      <sz val="10"/>
      <name val="Times New Roman Cyr"/>
      <family val="1"/>
      <charset val="204"/>
    </font>
    <font>
      <u/>
      <sz val="10"/>
      <color rgb="FF000000"/>
      <name val="Arial Cyr1"/>
      <charset val="204"/>
    </font>
    <font>
      <u/>
      <sz val="9"/>
      <color rgb="FF000000"/>
      <name val="Arial Cyr"/>
      <charset val="204"/>
    </font>
    <font>
      <u/>
      <sz val="9"/>
      <color rgb="FF000000"/>
      <name val="Arial Cyr1"/>
      <charset val="204"/>
    </font>
    <font>
      <sz val="9"/>
      <color rgb="FF000000"/>
      <name val="Arial Cyr1"/>
      <charset val="204"/>
    </font>
    <font>
      <b/>
      <sz val="18"/>
      <name val="Times New Roman Cyr"/>
      <family val="1"/>
      <charset val="204"/>
    </font>
    <font>
      <b/>
      <sz val="10"/>
      <name val="Times New Roman Cyr"/>
      <family val="1"/>
      <charset val="204"/>
    </font>
    <font>
      <b/>
      <sz val="11"/>
      <name val="Times New Roman Cyr"/>
      <family val="1"/>
      <charset val="204"/>
    </font>
    <font>
      <b/>
      <sz val="11"/>
      <name val="Times New Roman Cyr"/>
      <charset val="204"/>
    </font>
    <font>
      <b/>
      <sz val="14"/>
      <name val="Times New Roman Cyr"/>
      <charset val="204"/>
    </font>
    <font>
      <sz val="9"/>
      <name val="Arial"/>
      <family val="2"/>
      <charset val="204"/>
    </font>
    <font>
      <b/>
      <sz val="12"/>
      <name val="Times New Roman Cyr"/>
      <family val="1"/>
      <charset val="204"/>
    </font>
    <font>
      <b/>
      <u/>
      <sz val="11"/>
      <name val="Times New Roman Cyr"/>
      <charset val="204"/>
    </font>
    <font>
      <b/>
      <sz val="12"/>
      <name val="Arial"/>
      <family val="2"/>
      <charset val="204"/>
    </font>
    <font>
      <sz val="12"/>
      <name val="Times New Roman Cyr"/>
      <charset val="204"/>
    </font>
    <font>
      <b/>
      <sz val="12"/>
      <name val="Times New Roman Cyr"/>
      <charset val="204"/>
    </font>
    <font>
      <b/>
      <sz val="10"/>
      <name val="Arial"/>
      <family val="2"/>
      <charset val="204"/>
    </font>
    <font>
      <b/>
      <u val="singleAccounting"/>
      <sz val="10"/>
      <name val="Arial"/>
      <family val="2"/>
      <charset val="204"/>
    </font>
    <font>
      <sz val="10"/>
      <name val="Times New Roman Cyr"/>
      <family val="1"/>
      <charset val="204"/>
    </font>
    <font>
      <sz val="10"/>
      <name val="Times New Roman Cyr"/>
      <charset val="204"/>
    </font>
    <font>
      <sz val="12"/>
      <name val="Arial"/>
      <family val="2"/>
      <charset val="204"/>
    </font>
    <font>
      <b/>
      <sz val="9"/>
      <name val="Arial Cyr"/>
      <family val="2"/>
      <charset val="204"/>
    </font>
    <font>
      <b/>
      <sz val="14"/>
      <name val="Times New Roman Cyr"/>
      <family val="1"/>
      <charset val="204"/>
    </font>
    <font>
      <sz val="11"/>
      <name val="Times New Roman Cyr"/>
      <family val="1"/>
      <charset val="204"/>
    </font>
    <font>
      <b/>
      <u/>
      <sz val="12"/>
      <name val="Times New Roman Cyr"/>
      <charset val="204"/>
    </font>
    <font>
      <b/>
      <u/>
      <sz val="10"/>
      <name val="Times New Roman Cyr"/>
      <family val="1"/>
      <charset val="204"/>
    </font>
    <font>
      <b/>
      <u/>
      <sz val="12"/>
      <name val="Arial"/>
      <family val="2"/>
      <charset val="204"/>
    </font>
    <font>
      <sz val="12"/>
      <name val="Times New Roman Cyr"/>
      <family val="1"/>
      <charset val="204"/>
    </font>
    <font>
      <u/>
      <sz val="12"/>
      <name val="Times New Roman Cyr"/>
      <charset val="204"/>
    </font>
    <font>
      <sz val="12"/>
      <name val="Arial Cyr"/>
      <family val="2"/>
      <charset val="204"/>
    </font>
    <font>
      <b/>
      <u/>
      <sz val="10"/>
      <name val="Arial"/>
      <family val="2"/>
      <charset val="204"/>
    </font>
    <font>
      <u/>
      <sz val="10"/>
      <name val="Arial"/>
      <family val="2"/>
      <charset val="204"/>
    </font>
    <font>
      <b/>
      <sz val="14"/>
      <name val="Arial"/>
      <family val="2"/>
      <charset val="204"/>
    </font>
    <font>
      <b/>
      <sz val="11"/>
      <name val="Arial"/>
      <family val="2"/>
      <charset val="204"/>
    </font>
    <font>
      <b/>
      <u/>
      <sz val="11"/>
      <name val="Arial"/>
      <family val="2"/>
      <charset val="204"/>
    </font>
    <font>
      <u/>
      <sz val="11"/>
      <name val="Arial"/>
      <family val="2"/>
      <charset val="204"/>
    </font>
    <font>
      <u/>
      <sz val="12"/>
      <name val="Arial"/>
      <family val="2"/>
      <charset val="204"/>
    </font>
    <font>
      <sz val="11"/>
      <color indexed="8"/>
      <name val="Calibri"/>
      <family val="2"/>
      <charset val="204"/>
    </font>
    <font>
      <sz val="11"/>
      <color indexed="9"/>
      <name val="Calibri"/>
      <family val="2"/>
      <charset val="204"/>
    </font>
    <font>
      <sz val="1"/>
      <color indexed="8"/>
      <name val="Courier"/>
      <family val="1"/>
      <charset val="204"/>
    </font>
    <font>
      <b/>
      <sz val="1"/>
      <color indexed="8"/>
      <name val="Courier"/>
      <family val="1"/>
      <charset val="204"/>
    </font>
    <font>
      <sz val="10"/>
      <name val="Courier New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theme="1"/>
      <name val="Calibri"/>
      <family val="2"/>
      <scheme val="minor"/>
    </font>
    <font>
      <sz val="11"/>
      <color indexed="8"/>
      <name val="Arial Cyr"/>
      <family val="2"/>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6"/>
      <name val="Times New Roman Cyr"/>
      <family val="1"/>
      <charset val="204"/>
    </font>
    <font>
      <b/>
      <u/>
      <sz val="16"/>
      <name val="Times New Roman Cyr"/>
      <family val="1"/>
      <charset val="204"/>
    </font>
    <font>
      <b/>
      <i/>
      <sz val="16"/>
      <name val="Times New Roman Cyr"/>
      <family val="1"/>
      <charset val="204"/>
    </font>
    <font>
      <b/>
      <sz val="8"/>
      <name val="Arial Cyr"/>
      <family val="2"/>
      <charset val="204"/>
    </font>
    <font>
      <b/>
      <u/>
      <sz val="12"/>
      <name val="Times New Roman Cyr"/>
      <family val="1"/>
      <charset val="204"/>
    </font>
    <font>
      <b/>
      <u/>
      <sz val="9"/>
      <name val="Arial Cyr"/>
      <charset val="204"/>
    </font>
    <font>
      <b/>
      <u/>
      <sz val="8"/>
      <name val="Times New Roman Cyr"/>
      <family val="1"/>
      <charset val="204"/>
    </font>
    <font>
      <u/>
      <sz val="8"/>
      <name val="Arial Cyr"/>
      <family val="2"/>
      <charset val="204"/>
    </font>
    <font>
      <b/>
      <u/>
      <sz val="16"/>
      <name val="Times New Roman Cyr"/>
      <charset val="204"/>
    </font>
    <font>
      <u/>
      <sz val="11"/>
      <name val="Arial Cyr"/>
      <family val="2"/>
      <charset val="204"/>
    </font>
    <font>
      <u/>
      <sz val="11"/>
      <name val="Times New Roman Cyr"/>
      <charset val="204"/>
    </font>
    <font>
      <sz val="11"/>
      <name val="Arial Cyr"/>
      <family val="2"/>
      <charset val="204"/>
    </font>
    <font>
      <b/>
      <sz val="11"/>
      <name val="Arial Cyr"/>
      <charset val="204"/>
    </font>
    <font>
      <b/>
      <sz val="10"/>
      <name val="Arial Cyr"/>
      <charset val="204"/>
    </font>
    <font>
      <sz val="11"/>
      <name val="Times New Roman Cyr"/>
      <charset val="204"/>
    </font>
    <font>
      <sz val="9"/>
      <name val="Arial Cyr"/>
      <family val="2"/>
      <charset val="204"/>
    </font>
    <font>
      <b/>
      <u/>
      <sz val="9"/>
      <name val="Times New Roman Cyr"/>
      <family val="1"/>
      <charset val="204"/>
    </font>
    <font>
      <b/>
      <sz val="12"/>
      <name val="Arial Cyr"/>
      <family val="2"/>
      <charset val="204"/>
    </font>
    <font>
      <b/>
      <sz val="22"/>
      <name val="Times New Roman Cyr"/>
      <family val="1"/>
      <charset val="204"/>
    </font>
    <font>
      <b/>
      <i/>
      <sz val="20"/>
      <name val="Times New Roman Cyr"/>
      <family val="1"/>
      <charset val="204"/>
    </font>
    <font>
      <b/>
      <i/>
      <sz val="22"/>
      <name val="Times New Roman Cyr"/>
      <family val="1"/>
      <charset val="204"/>
    </font>
    <font>
      <sz val="8"/>
      <name val="Arial Cyr"/>
      <family val="2"/>
      <charset val="204"/>
    </font>
    <font>
      <sz val="12"/>
      <name val="Times New Roman"/>
      <family val="1"/>
      <charset val="204"/>
    </font>
    <font>
      <b/>
      <sz val="12"/>
      <name val="Times New Roman"/>
      <family val="1"/>
      <charset val="204"/>
    </font>
    <font>
      <b/>
      <sz val="10"/>
      <name val="Times New Roman"/>
      <family val="1"/>
      <charset val="204"/>
    </font>
    <font>
      <b/>
      <u/>
      <sz val="14"/>
      <name val="Times New Roman Cyr"/>
      <charset val="204"/>
    </font>
    <font>
      <b/>
      <u/>
      <sz val="12"/>
      <name val="Arial Cyr"/>
      <charset val="204"/>
    </font>
    <font>
      <u/>
      <sz val="10"/>
      <name val="Times New Roman Cyr"/>
      <charset val="204"/>
    </font>
  </fonts>
  <fills count="60">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FF00"/>
        <bgColor rgb="FFFFFF00"/>
      </patternFill>
    </fill>
    <fill>
      <patternFill patternType="solid">
        <fgColor rgb="FFCCFFFF"/>
        <bgColor rgb="FFCCFFFF"/>
      </patternFill>
    </fill>
    <fill>
      <patternFill patternType="solid">
        <fgColor rgb="FFFFCC99"/>
        <bgColor rgb="FFFFCC99"/>
      </patternFill>
    </fill>
    <fill>
      <patternFill patternType="solid">
        <fgColor rgb="FFFFFFCC"/>
        <bgColor rgb="FFFFFFCC"/>
      </patternFill>
    </fill>
    <fill>
      <patternFill patternType="solid">
        <fgColor rgb="FFCCCCFF"/>
        <bgColor rgb="FFCCCCFF"/>
      </patternFill>
    </fill>
    <fill>
      <patternFill patternType="solid">
        <fgColor rgb="FFCCFFCC"/>
        <bgColor rgb="FFCCFFCC"/>
      </patternFill>
    </fill>
    <fill>
      <patternFill patternType="solid">
        <fgColor rgb="FF99CCFF"/>
        <bgColor rgb="FF99CCFF"/>
      </patternFill>
    </fill>
    <fill>
      <patternFill patternType="solid">
        <fgColor rgb="FFC0C0C0"/>
        <bgColor rgb="FFC0C0C0"/>
      </patternFill>
    </fill>
    <fill>
      <patternFill patternType="solid">
        <fgColor rgb="FFFFFF99"/>
        <bgColor rgb="FFFFFF99"/>
      </patternFill>
    </fill>
    <fill>
      <patternFill patternType="solid">
        <fgColor rgb="FF33CCCC"/>
        <bgColor rgb="FF33CCCC"/>
      </patternFill>
    </fill>
    <fill>
      <patternFill patternType="solid">
        <fgColor rgb="FF339966"/>
        <bgColor rgb="FF339966"/>
      </patternFill>
    </fill>
    <fill>
      <patternFill patternType="solid">
        <fgColor rgb="FFFFFF00"/>
        <bgColor indexed="34"/>
      </patternFill>
    </fill>
    <fill>
      <patternFill patternType="solid">
        <fgColor rgb="FFFFFF00"/>
        <bgColor indexed="26"/>
      </patternFill>
    </fill>
    <fill>
      <patternFill patternType="solid">
        <fgColor indexed="9"/>
        <bgColor indexed="26"/>
      </patternFill>
    </fill>
    <fill>
      <patternFill patternType="solid">
        <fgColor theme="0" tint="-4.9989318521683403E-2"/>
        <bgColor indexed="26"/>
      </patternFill>
    </fill>
    <fill>
      <patternFill patternType="solid">
        <fgColor indexed="43"/>
        <bgColor indexed="26"/>
      </patternFill>
    </fill>
    <fill>
      <patternFill patternType="solid">
        <fgColor theme="4" tint="0.79998168889431442"/>
        <bgColor indexed="26"/>
      </patternFill>
    </fill>
    <fill>
      <patternFill patternType="solid">
        <fgColor theme="4" tint="0.79998168889431442"/>
        <bgColor indexed="64"/>
      </patternFill>
    </fill>
    <fill>
      <patternFill patternType="solid">
        <fgColor indexed="27"/>
        <bgColor indexed="41"/>
      </patternFill>
    </fill>
    <fill>
      <patternFill patternType="solid">
        <fgColor indexed="13"/>
        <bgColor indexed="3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47"/>
        <bgColor indexed="22"/>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5"/>
        <bgColor indexed="29"/>
      </patternFill>
    </fill>
    <fill>
      <patternFill patternType="solid">
        <fgColor indexed="26"/>
      </patternFill>
    </fill>
    <fill>
      <patternFill patternType="solid">
        <fgColor indexed="26"/>
        <bgColor indexed="9"/>
      </patternFill>
    </fill>
    <fill>
      <patternFill patternType="solid">
        <fgColor indexed="42"/>
        <bgColor indexed="27"/>
      </patternFill>
    </fill>
    <fill>
      <patternFill patternType="solid">
        <fgColor theme="3" tint="0.79998168889431442"/>
        <bgColor indexed="26"/>
      </patternFill>
    </fill>
  </fills>
  <borders count="101">
    <border>
      <left/>
      <right/>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8"/>
      </left>
      <right style="medium">
        <color indexed="8"/>
      </right>
      <top style="thin">
        <color indexed="8"/>
      </top>
      <bottom style="medium">
        <color indexed="8"/>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style="medium">
        <color indexed="8"/>
      </right>
      <top style="thin">
        <color indexed="64"/>
      </top>
      <bottom style="thin">
        <color indexed="64"/>
      </bottom>
      <diagonal/>
    </border>
    <border>
      <left style="medium">
        <color indexed="8"/>
      </left>
      <right/>
      <top/>
      <bottom style="thin">
        <color indexed="8"/>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64"/>
      </right>
      <top style="thin">
        <color indexed="8"/>
      </top>
      <bottom/>
      <diagonal/>
    </border>
    <border>
      <left style="medium">
        <color indexed="8"/>
      </left>
      <right style="thin">
        <color indexed="8"/>
      </right>
      <top style="thin">
        <color indexed="8"/>
      </top>
      <bottom/>
      <diagonal/>
    </border>
    <border>
      <left style="medium">
        <color indexed="8"/>
      </left>
      <right style="medium">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bottom/>
      <diagonal/>
    </border>
    <border>
      <left style="thin">
        <color indexed="8"/>
      </left>
      <right style="thin">
        <color indexed="64"/>
      </right>
      <top/>
      <bottom/>
      <diagonal/>
    </border>
    <border>
      <left style="medium">
        <color indexed="8"/>
      </left>
      <right style="medium">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64"/>
      </bottom>
      <diagonal/>
    </border>
    <border>
      <left style="medium">
        <color indexed="8"/>
      </left>
      <right style="thin">
        <color indexed="8"/>
      </right>
      <top/>
      <bottom style="thin">
        <color indexed="64"/>
      </bottom>
      <diagonal/>
    </border>
    <border>
      <left style="thin">
        <color indexed="8"/>
      </left>
      <right style="thin">
        <color indexed="64"/>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medium">
        <color indexed="8"/>
      </right>
      <top style="thin">
        <color indexed="8"/>
      </top>
      <bottom/>
      <diagonal/>
    </border>
    <border>
      <left style="thin">
        <color indexed="8"/>
      </left>
      <right/>
      <top style="thin">
        <color indexed="8"/>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4"/>
      </top>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bottom style="thin">
        <color indexed="8"/>
      </bottom>
      <diagonal/>
    </border>
    <border>
      <left/>
      <right style="thin">
        <color indexed="64"/>
      </right>
      <top style="thin">
        <color indexed="8"/>
      </top>
      <bottom style="thin">
        <color indexed="8"/>
      </bottom>
      <diagonal/>
    </border>
    <border>
      <left style="medium">
        <color indexed="64"/>
      </left>
      <right/>
      <top style="medium">
        <color indexed="64"/>
      </top>
      <bottom/>
      <diagonal/>
    </border>
    <border>
      <left style="medium">
        <color indexed="8"/>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bottom/>
      <diagonal/>
    </border>
  </borders>
  <cellStyleXfs count="147">
    <xf numFmtId="0" fontId="0" fillId="0" borderId="0"/>
    <xf numFmtId="9" fontId="6" fillId="0" borderId="0" applyFont="0" applyFill="0" applyBorder="0" applyAlignment="0" applyProtection="0"/>
    <xf numFmtId="0" fontId="1" fillId="0" borderId="0" applyNumberFormat="0" applyBorder="0" applyProtection="0"/>
    <xf numFmtId="0" fontId="15" fillId="0" borderId="0"/>
    <xf numFmtId="0" fontId="27" fillId="0" borderId="0" applyNumberFormat="0" applyBorder="0" applyProtection="0"/>
    <xf numFmtId="0" fontId="29" fillId="5" borderId="0" applyNumberFormat="0" applyBorder="0" applyAlignment="0" applyProtection="0"/>
    <xf numFmtId="0" fontId="29" fillId="6" borderId="0" applyNumberFormat="0" applyBorder="0" applyAlignment="0" applyProtection="0"/>
    <xf numFmtId="0" fontId="29" fillId="2"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6"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0" fillId="4"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9" fontId="6" fillId="0" borderId="0" applyFont="0" applyBorder="0" applyProtection="0"/>
    <xf numFmtId="0" fontId="4" fillId="0" borderId="0" applyNumberFormat="0" applyBorder="0" applyProtection="0">
      <alignment horizontal="center"/>
    </xf>
    <xf numFmtId="0" fontId="4" fillId="0" borderId="0" applyNumberFormat="0" applyBorder="0" applyProtection="0">
      <alignment horizontal="center" textRotation="90"/>
    </xf>
    <xf numFmtId="0" fontId="31" fillId="0" borderId="0" applyNumberFormat="0" applyBorder="0" applyProtection="0"/>
    <xf numFmtId="0" fontId="32" fillId="0" borderId="0" applyNumberFormat="0" applyBorder="0" applyProtection="0"/>
    <xf numFmtId="167" fontId="32" fillId="0" borderId="0" applyBorder="0" applyProtection="0"/>
    <xf numFmtId="0" fontId="33" fillId="0" borderId="0" applyNumberFormat="0" applyBorder="0" applyProtection="0"/>
    <xf numFmtId="0" fontId="34" fillId="0" borderId="0" applyNumberFormat="0" applyBorder="0" applyProtection="0"/>
    <xf numFmtId="0" fontId="15" fillId="0" borderId="0"/>
    <xf numFmtId="0" fontId="35" fillId="0" borderId="0"/>
    <xf numFmtId="0" fontId="35" fillId="0" borderId="0"/>
    <xf numFmtId="0" fontId="29" fillId="0" borderId="0" applyNumberFormat="0" applyBorder="0" applyProtection="0"/>
    <xf numFmtId="0" fontId="35" fillId="0" borderId="0"/>
    <xf numFmtId="0" fontId="35" fillId="0" borderId="0"/>
    <xf numFmtId="0" fontId="34" fillId="0" borderId="0" applyNumberFormat="0" applyBorder="0" applyProtection="0"/>
    <xf numFmtId="0" fontId="35" fillId="0" borderId="0"/>
    <xf numFmtId="0" fontId="35" fillId="0" borderId="0"/>
    <xf numFmtId="0" fontId="16" fillId="0" borderId="0"/>
    <xf numFmtId="0" fontId="35" fillId="0" borderId="0"/>
    <xf numFmtId="0" fontId="36" fillId="0" borderId="0"/>
    <xf numFmtId="0" fontId="16" fillId="0" borderId="0"/>
    <xf numFmtId="0" fontId="37" fillId="0" borderId="0"/>
    <xf numFmtId="9" fontId="34" fillId="0" borderId="0" applyFill="0" applyBorder="0" applyAlignment="0" applyProtection="0"/>
    <xf numFmtId="9" fontId="16" fillId="0" borderId="0" applyFill="0" applyBorder="0" applyAlignment="0" applyProtection="0"/>
    <xf numFmtId="9" fontId="16" fillId="0" borderId="0" applyFill="0" applyBorder="0" applyAlignment="0" applyProtection="0"/>
    <xf numFmtId="165" fontId="31" fillId="0" borderId="0" applyBorder="0" applyProtection="0"/>
    <xf numFmtId="168" fontId="15" fillId="0" borderId="0" applyFont="0" applyFill="0" applyBorder="0" applyAlignment="0" applyProtection="0"/>
    <xf numFmtId="0" fontId="37" fillId="0" borderId="0"/>
    <xf numFmtId="168" fontId="37" fillId="0" borderId="0" applyFill="0" applyBorder="0" applyAlignment="0" applyProtection="0"/>
    <xf numFmtId="0" fontId="37" fillId="0" borderId="0"/>
    <xf numFmtId="9" fontId="37" fillId="0" borderId="0" applyFill="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27" borderId="0" applyNumberFormat="0" applyBorder="0" applyAlignment="0" applyProtection="0"/>
    <xf numFmtId="0" fontId="89" fillId="30" borderId="0" applyNumberFormat="0" applyBorder="0" applyAlignment="0" applyProtection="0"/>
    <xf numFmtId="0" fontId="89" fillId="33" borderId="0" applyNumberFormat="0" applyBorder="0" applyAlignment="0" applyProtection="0"/>
    <xf numFmtId="0" fontId="89" fillId="34" borderId="0" applyNumberFormat="0" applyBorder="0" applyAlignment="0" applyProtection="0"/>
    <xf numFmtId="0" fontId="90" fillId="35"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6" borderId="0" applyNumberFormat="0" applyBorder="0" applyAlignment="0" applyProtection="0"/>
    <xf numFmtId="0" fontId="90" fillId="37" borderId="0" applyNumberFormat="0" applyBorder="0" applyAlignment="0" applyProtection="0"/>
    <xf numFmtId="0" fontId="90" fillId="38" borderId="0" applyNumberFormat="0" applyBorder="0" applyAlignment="0" applyProtection="0"/>
    <xf numFmtId="0" fontId="91" fillId="0" borderId="0">
      <protection locked="0"/>
    </xf>
    <xf numFmtId="169" fontId="15" fillId="0" borderId="0" applyFont="0" applyFill="0" applyBorder="0" applyAlignment="0" applyProtection="0"/>
    <xf numFmtId="168" fontId="15" fillId="0" borderId="0" applyFont="0" applyFill="0" applyBorder="0" applyAlignment="0" applyProtection="0"/>
    <xf numFmtId="0" fontId="91" fillId="0" borderId="0">
      <protection locked="0"/>
    </xf>
    <xf numFmtId="170" fontId="15" fillId="0" borderId="0" applyFont="0" applyFill="0" applyBorder="0" applyAlignment="0" applyProtection="0"/>
    <xf numFmtId="171" fontId="15" fillId="0" borderId="0" applyFont="0" applyFill="0" applyBorder="0" applyAlignment="0" applyProtection="0"/>
    <xf numFmtId="172" fontId="91" fillId="0" borderId="0">
      <protection locked="0"/>
    </xf>
    <xf numFmtId="0" fontId="91" fillId="0" borderId="0">
      <protection locked="0"/>
    </xf>
    <xf numFmtId="0" fontId="92" fillId="0" borderId="0">
      <protection locked="0"/>
    </xf>
    <xf numFmtId="0" fontId="93" fillId="0" borderId="0"/>
    <xf numFmtId="0" fontId="91" fillId="0" borderId="0">
      <protection locked="0"/>
    </xf>
    <xf numFmtId="0" fontId="91" fillId="0" borderId="63">
      <protection locked="0"/>
    </xf>
    <xf numFmtId="0" fontId="90"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90" fillId="44" borderId="0" applyNumberFormat="0" applyBorder="0" applyAlignment="0" applyProtection="0"/>
    <xf numFmtId="0" fontId="90" fillId="36" borderId="0" applyNumberFormat="0" applyBorder="0" applyAlignment="0" applyProtection="0"/>
    <xf numFmtId="0" fontId="90" fillId="45" borderId="0" applyNumberFormat="0" applyBorder="0" applyAlignment="0" applyProtection="0"/>
    <xf numFmtId="0" fontId="90" fillId="37"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94" fillId="29" borderId="64" applyNumberFormat="0" applyAlignment="0" applyProtection="0"/>
    <xf numFmtId="0" fontId="94" fillId="49" borderId="64" applyNumberFormat="0" applyAlignment="0" applyProtection="0"/>
    <xf numFmtId="0" fontId="95" fillId="50" borderId="65" applyNumberFormat="0" applyAlignment="0" applyProtection="0"/>
    <xf numFmtId="0" fontId="95" fillId="51" borderId="65" applyNumberFormat="0" applyAlignment="0" applyProtection="0"/>
    <xf numFmtId="0" fontId="96" fillId="50" borderId="64" applyNumberFormat="0" applyAlignment="0" applyProtection="0"/>
    <xf numFmtId="0" fontId="96" fillId="51" borderId="64" applyNumberFormat="0" applyAlignment="0" applyProtection="0"/>
    <xf numFmtId="0" fontId="97" fillId="0" borderId="66" applyNumberFormat="0" applyFill="0" applyAlignment="0" applyProtection="0"/>
    <xf numFmtId="0" fontId="97" fillId="0" borderId="66" applyNumberFormat="0" applyFill="0" applyAlignment="0" applyProtection="0"/>
    <xf numFmtId="0" fontId="98" fillId="0" borderId="67" applyNumberFormat="0" applyFill="0" applyAlignment="0" applyProtection="0"/>
    <xf numFmtId="0" fontId="98" fillId="0" borderId="67" applyNumberFormat="0" applyFill="0" applyAlignment="0" applyProtection="0"/>
    <xf numFmtId="0" fontId="99" fillId="0" borderId="68" applyNumberFormat="0" applyFill="0" applyAlignment="0" applyProtection="0"/>
    <xf numFmtId="0" fontId="99" fillId="0" borderId="68"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69" applyNumberFormat="0" applyFill="0" applyAlignment="0" applyProtection="0"/>
    <xf numFmtId="0" fontId="100" fillId="0" borderId="69" applyNumberFormat="0" applyFill="0" applyAlignment="0" applyProtection="0"/>
    <xf numFmtId="0" fontId="101" fillId="52" borderId="70" applyNumberFormat="0" applyAlignment="0" applyProtection="0"/>
    <xf numFmtId="0" fontId="101" fillId="53" borderId="70" applyNumberFormat="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54" borderId="0" applyNumberFormat="0" applyBorder="0" applyAlignment="0" applyProtection="0"/>
    <xf numFmtId="0" fontId="103" fillId="19" borderId="0" applyNumberFormat="0" applyBorder="0" applyAlignment="0" applyProtection="0"/>
    <xf numFmtId="0" fontId="104" fillId="0" borderId="0"/>
    <xf numFmtId="0" fontId="33" fillId="0" borderId="0">
      <protection locked="0"/>
    </xf>
    <xf numFmtId="0" fontId="35" fillId="0" borderId="0"/>
    <xf numFmtId="0" fontId="35" fillId="0" borderId="0"/>
    <xf numFmtId="0" fontId="15" fillId="0" borderId="0"/>
    <xf numFmtId="0" fontId="33" fillId="0" borderId="0">
      <protection locked="0"/>
    </xf>
    <xf numFmtId="0" fontId="104" fillId="0" borderId="0"/>
    <xf numFmtId="0" fontId="15" fillId="0" borderId="0"/>
    <xf numFmtId="0" fontId="105" fillId="0" borderId="0"/>
    <xf numFmtId="0" fontId="6" fillId="0" borderId="0"/>
    <xf numFmtId="0" fontId="37" fillId="0" borderId="0"/>
    <xf numFmtId="0" fontId="106" fillId="25" borderId="0" applyNumberFormat="0" applyBorder="0" applyAlignment="0" applyProtection="0"/>
    <xf numFmtId="0" fontId="106" fillId="55"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 fillId="56" borderId="71" applyNumberFormat="0" applyFont="0" applyAlignment="0" applyProtection="0"/>
    <xf numFmtId="0" fontId="16" fillId="57" borderId="71" applyNumberFormat="0" applyAlignment="0" applyProtection="0"/>
    <xf numFmtId="9" fontId="105" fillId="0" borderId="0" applyBorder="0" applyProtection="0"/>
    <xf numFmtId="9" fontId="15" fillId="0" borderId="0" applyFont="0" applyFill="0" applyBorder="0" applyAlignment="0" applyProtection="0"/>
    <xf numFmtId="9" fontId="104" fillId="0" borderId="0" applyFont="0" applyFill="0" applyBorder="0" applyAlignment="0" applyProtection="0"/>
    <xf numFmtId="9" fontId="89" fillId="0" borderId="0" applyFont="0" applyFill="0" applyBorder="0" applyAlignment="0" applyProtection="0"/>
    <xf numFmtId="9" fontId="16" fillId="0" borderId="0" applyFill="0" applyBorder="0" applyAlignment="0" applyProtection="0"/>
    <xf numFmtId="0" fontId="108" fillId="0" borderId="72" applyNumberFormat="0" applyFill="0" applyAlignment="0" applyProtection="0"/>
    <xf numFmtId="0" fontId="108" fillId="0" borderId="72"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26" borderId="0" applyNumberFormat="0" applyBorder="0" applyAlignment="0" applyProtection="0"/>
    <xf numFmtId="0" fontId="110" fillId="58" borderId="0" applyNumberFormat="0" applyBorder="0" applyAlignment="0" applyProtection="0"/>
  </cellStyleXfs>
  <cellXfs count="595">
    <xf numFmtId="0" fontId="0" fillId="0" borderId="0" xfId="0"/>
    <xf numFmtId="0" fontId="2" fillId="0" borderId="0" xfId="2" applyFont="1" applyFill="1" applyAlignment="1">
      <alignment horizontal="center" vertical="center" wrapText="1"/>
    </xf>
    <xf numFmtId="0" fontId="1" fillId="0" borderId="0" xfId="2" applyFont="1" applyFill="1" applyAlignment="1"/>
    <xf numFmtId="0" fontId="2" fillId="0" borderId="0" xfId="2" applyFont="1" applyFill="1" applyAlignment="1">
      <alignment horizontal="center" vertical="center" wrapText="1"/>
    </xf>
    <xf numFmtId="0" fontId="7"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xf>
    <xf numFmtId="0" fontId="9"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1" fillId="2" borderId="4" xfId="2" applyFont="1" applyFill="1" applyBorder="1" applyAlignment="1">
      <alignment horizontal="center" vertical="center"/>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2" borderId="6" xfId="2" applyFont="1" applyFill="1" applyBorder="1" applyAlignment="1">
      <alignment horizontal="center" vertical="center"/>
    </xf>
    <xf numFmtId="0" fontId="12" fillId="3" borderId="6" xfId="2" applyFont="1" applyFill="1" applyBorder="1" applyAlignment="1">
      <alignment horizontal="center" vertical="center" wrapText="1"/>
    </xf>
    <xf numFmtId="164" fontId="1" fillId="0" borderId="0" xfId="2" applyNumberFormat="1" applyFont="1" applyFill="1" applyAlignment="1"/>
    <xf numFmtId="0" fontId="11" fillId="2" borderId="4" xfId="2" applyFont="1" applyFill="1" applyBorder="1" applyAlignment="1">
      <alignment horizontal="center" vertical="center"/>
    </xf>
    <xf numFmtId="0" fontId="12" fillId="3" borderId="5" xfId="2" applyFont="1" applyFill="1" applyBorder="1" applyAlignment="1">
      <alignment horizontal="center" vertical="center" wrapText="1"/>
    </xf>
    <xf numFmtId="0" fontId="14" fillId="0" borderId="7" xfId="2" applyFont="1" applyFill="1" applyBorder="1" applyAlignment="1">
      <alignment vertical="center"/>
    </xf>
    <xf numFmtId="1" fontId="16" fillId="0" borderId="8" xfId="3" applyNumberFormat="1" applyFont="1" applyFill="1" applyBorder="1" applyAlignment="1">
      <alignment horizontal="center" vertical="center"/>
    </xf>
    <xf numFmtId="1" fontId="17" fillId="2" borderId="7" xfId="2" applyNumberFormat="1" applyFont="1" applyFill="1" applyBorder="1" applyAlignment="1">
      <alignment horizontal="center" vertical="center"/>
    </xf>
    <xf numFmtId="165" fontId="1" fillId="4" borderId="7" xfId="2" applyNumberFormat="1" applyFont="1" applyFill="1" applyBorder="1" applyAlignment="1">
      <alignment horizontal="center" vertical="center"/>
    </xf>
    <xf numFmtId="165" fontId="1" fillId="3" borderId="7" xfId="2" applyNumberFormat="1" applyFont="1" applyFill="1" applyBorder="1" applyAlignment="1">
      <alignment horizontal="center" vertical="center"/>
    </xf>
    <xf numFmtId="0" fontId="17" fillId="2" borderId="6" xfId="2" applyFont="1" applyFill="1" applyBorder="1" applyAlignment="1">
      <alignment horizontal="center" vertical="center"/>
    </xf>
    <xf numFmtId="0" fontId="8" fillId="0" borderId="0" xfId="2" applyFont="1" applyFill="1" applyBorder="1" applyAlignment="1">
      <alignment horizontal="center" vertical="center"/>
    </xf>
    <xf numFmtId="0" fontId="1" fillId="0" borderId="0" xfId="2" applyFont="1" applyFill="1" applyBorder="1" applyAlignment="1"/>
    <xf numFmtId="0" fontId="0" fillId="0" borderId="0" xfId="0" applyFont="1"/>
    <xf numFmtId="0" fontId="14" fillId="0" borderId="4" xfId="2" applyFont="1" applyFill="1" applyBorder="1" applyAlignment="1">
      <alignment vertical="center"/>
    </xf>
    <xf numFmtId="0" fontId="18" fillId="4" borderId="4" xfId="2" applyFont="1" applyFill="1" applyBorder="1" applyAlignment="1">
      <alignment vertical="center"/>
    </xf>
    <xf numFmtId="0" fontId="19" fillId="3" borderId="9" xfId="3" applyFont="1" applyFill="1" applyBorder="1" applyAlignment="1">
      <alignment horizontal="center" vertical="center"/>
    </xf>
    <xf numFmtId="0" fontId="20" fillId="4" borderId="4" xfId="2" applyFont="1" applyFill="1" applyBorder="1" applyAlignment="1">
      <alignment horizontal="center" vertical="center"/>
    </xf>
    <xf numFmtId="165" fontId="20" fillId="4" borderId="7" xfId="2" applyNumberFormat="1" applyFont="1" applyFill="1" applyBorder="1" applyAlignment="1">
      <alignment horizontal="center" vertical="center"/>
    </xf>
    <xf numFmtId="165" fontId="20" fillId="3" borderId="7" xfId="2" applyNumberFormat="1" applyFont="1" applyFill="1" applyBorder="1" applyAlignment="1">
      <alignment horizontal="center" vertical="center"/>
    </xf>
    <xf numFmtId="0" fontId="8" fillId="4" borderId="6" xfId="2" applyFont="1" applyFill="1" applyBorder="1" applyAlignment="1">
      <alignment horizontal="center" vertical="center"/>
    </xf>
    <xf numFmtId="0" fontId="20" fillId="0" borderId="0" xfId="2" applyFont="1" applyFill="1" applyBorder="1" applyAlignment="1">
      <alignment horizontal="center" vertical="center"/>
    </xf>
    <xf numFmtId="0" fontId="14" fillId="0" borderId="10" xfId="2" applyFont="1" applyFill="1" applyBorder="1" applyAlignment="1">
      <alignment vertical="center"/>
    </xf>
    <xf numFmtId="165" fontId="1" fillId="3" borderId="11" xfId="2" applyNumberFormat="1" applyFont="1" applyFill="1" applyBorder="1" applyAlignment="1">
      <alignment horizontal="center" vertical="center"/>
    </xf>
    <xf numFmtId="165" fontId="1" fillId="3" borderId="12" xfId="2" applyNumberFormat="1" applyFont="1" applyFill="1" applyBorder="1" applyAlignment="1">
      <alignment horizontal="center" vertical="center"/>
    </xf>
    <xf numFmtId="0" fontId="18" fillId="4" borderId="10" xfId="2" applyFont="1" applyFill="1" applyBorder="1" applyAlignment="1">
      <alignment vertical="center" wrapText="1"/>
    </xf>
    <xf numFmtId="0" fontId="19" fillId="3" borderId="13" xfId="3" applyFont="1" applyFill="1" applyBorder="1" applyAlignment="1">
      <alignment horizontal="center" vertical="center"/>
    </xf>
    <xf numFmtId="0" fontId="7" fillId="4" borderId="14" xfId="2" applyFont="1" applyFill="1" applyBorder="1" applyAlignment="1">
      <alignment horizontal="center" vertical="center"/>
    </xf>
    <xf numFmtId="165" fontId="20" fillId="4" borderId="14" xfId="2" applyNumberFormat="1" applyFont="1" applyFill="1" applyBorder="1" applyAlignment="1">
      <alignment horizontal="center" vertical="center"/>
    </xf>
    <xf numFmtId="165" fontId="20" fillId="3" borderId="14" xfId="2" applyNumberFormat="1" applyFont="1" applyFill="1" applyBorder="1" applyAlignment="1">
      <alignment horizontal="center" vertical="center"/>
    </xf>
    <xf numFmtId="0" fontId="7" fillId="4" borderId="15" xfId="2" applyFont="1" applyFill="1" applyBorder="1" applyAlignment="1">
      <alignment horizontal="center" vertical="center"/>
    </xf>
    <xf numFmtId="0" fontId="7" fillId="0" borderId="0" xfId="2" applyFont="1" applyFill="1" applyBorder="1" applyAlignment="1">
      <alignment horizontal="center" vertical="center"/>
    </xf>
    <xf numFmtId="0" fontId="22" fillId="0" borderId="6" xfId="0" applyFont="1" applyFill="1" applyBorder="1" applyAlignment="1" applyProtection="1">
      <alignment horizontal="center" vertical="center" wrapText="1"/>
    </xf>
    <xf numFmtId="9" fontId="23" fillId="0" borderId="6" xfId="0" applyNumberFormat="1" applyFont="1" applyFill="1" applyBorder="1" applyAlignment="1" applyProtection="1">
      <alignment horizontal="center" vertical="center"/>
    </xf>
    <xf numFmtId="0" fontId="1" fillId="0" borderId="6" xfId="2" applyFont="1" applyFill="1" applyBorder="1" applyAlignment="1"/>
    <xf numFmtId="166" fontId="24" fillId="0" borderId="6" xfId="1" applyNumberFormat="1" applyFont="1" applyFill="1" applyBorder="1" applyAlignment="1">
      <alignment horizontal="center" vertical="center"/>
    </xf>
    <xf numFmtId="165" fontId="0" fillId="0" borderId="16" xfId="0" applyNumberFormat="1" applyFill="1" applyBorder="1"/>
    <xf numFmtId="165" fontId="11" fillId="0" borderId="17" xfId="2" applyNumberFormat="1" applyFont="1" applyFill="1" applyBorder="1" applyAlignment="1">
      <alignment horizontal="center" vertical="center"/>
    </xf>
    <xf numFmtId="0" fontId="1" fillId="0" borderId="18" xfId="2" applyFont="1" applyFill="1" applyBorder="1" applyAlignment="1">
      <alignment horizontal="center" vertical="center" wrapText="1"/>
    </xf>
    <xf numFmtId="166" fontId="24" fillId="0" borderId="19" xfId="1" applyNumberFormat="1" applyFont="1" applyFill="1" applyBorder="1" applyAlignment="1">
      <alignment horizontal="center" vertical="center"/>
    </xf>
    <xf numFmtId="165" fontId="0" fillId="0" borderId="6" xfId="0" applyNumberFormat="1" applyFill="1" applyBorder="1"/>
    <xf numFmtId="0" fontId="11" fillId="0" borderId="18" xfId="2" applyFont="1" applyFill="1" applyBorder="1" applyAlignment="1">
      <alignment horizontal="center" vertical="center" wrapText="1"/>
    </xf>
    <xf numFmtId="0" fontId="1" fillId="0" borderId="20" xfId="2" applyFont="1" applyFill="1" applyBorder="1" applyAlignment="1">
      <alignment horizontal="right" vertical="center" wrapText="1"/>
    </xf>
    <xf numFmtId="0" fontId="1" fillId="0" borderId="21" xfId="0" applyFont="1" applyBorder="1" applyAlignment="1">
      <alignment horizontal="right" vertical="center" wrapText="1"/>
    </xf>
    <xf numFmtId="0" fontId="17" fillId="0" borderId="14" xfId="2" applyFont="1" applyFill="1" applyBorder="1" applyAlignment="1">
      <alignment horizontal="center" vertical="center"/>
    </xf>
    <xf numFmtId="165" fontId="1" fillId="0" borderId="14" xfId="2" applyNumberFormat="1" applyFont="1" applyFill="1" applyBorder="1" applyAlignment="1">
      <alignment horizontal="center" vertical="center"/>
    </xf>
    <xf numFmtId="0" fontId="17" fillId="0" borderId="15" xfId="2" applyFont="1" applyFill="1" applyBorder="1" applyAlignment="1">
      <alignment horizontal="center" vertical="center"/>
    </xf>
    <xf numFmtId="0" fontId="17" fillId="0" borderId="0" xfId="2" applyFont="1" applyFill="1" applyBorder="1" applyAlignment="1">
      <alignment horizontal="center" vertical="center"/>
    </xf>
    <xf numFmtId="0" fontId="1" fillId="0" borderId="0" xfId="0" applyFont="1" applyFill="1"/>
    <xf numFmtId="0" fontId="18" fillId="0" borderId="6" xfId="2" applyFont="1" applyFill="1" applyBorder="1" applyAlignment="1">
      <alignment horizontal="center" vertical="center" wrapText="1"/>
    </xf>
    <xf numFmtId="1" fontId="11" fillId="0" borderId="6" xfId="2" applyNumberFormat="1" applyFont="1" applyFill="1" applyBorder="1" applyAlignment="1">
      <alignment horizontal="center" vertical="center"/>
    </xf>
    <xf numFmtId="166" fontId="11" fillId="0" borderId="6" xfId="1" applyNumberFormat="1" applyFont="1" applyFill="1" applyBorder="1" applyAlignment="1">
      <alignment horizontal="center" vertical="center"/>
    </xf>
    <xf numFmtId="0" fontId="1" fillId="0" borderId="6" xfId="2" applyFont="1" applyFill="1" applyBorder="1" applyAlignment="1">
      <alignment horizontal="right" vertical="center" wrapText="1"/>
    </xf>
    <xf numFmtId="0" fontId="1" fillId="0" borderId="6" xfId="0" applyFont="1" applyBorder="1" applyAlignment="1">
      <alignment horizontal="right" vertical="center"/>
    </xf>
    <xf numFmtId="0" fontId="17" fillId="0" borderId="6" xfId="2" applyFont="1" applyFill="1" applyBorder="1" applyAlignment="1">
      <alignment horizontal="center" vertical="center"/>
    </xf>
    <xf numFmtId="165" fontId="1" fillId="0" borderId="6" xfId="2" applyNumberFormat="1" applyFont="1" applyFill="1" applyBorder="1" applyAlignment="1">
      <alignment horizontal="center" vertical="center"/>
    </xf>
    <xf numFmtId="0" fontId="1" fillId="0" borderId="0" xfId="0" applyFont="1"/>
    <xf numFmtId="0" fontId="1" fillId="0" borderId="19" xfId="0" applyFont="1" applyBorder="1" applyAlignment="1">
      <alignment horizontal="right" vertical="center"/>
    </xf>
    <xf numFmtId="0" fontId="1" fillId="0" borderId="6" xfId="2" applyFont="1" applyFill="1" applyBorder="1" applyAlignment="1">
      <alignment horizontal="center" vertical="center"/>
    </xf>
    <xf numFmtId="0" fontId="1" fillId="0" borderId="16" xfId="2" applyFont="1" applyFill="1" applyBorder="1" applyAlignment="1">
      <alignment horizontal="right" vertical="center" wrapText="1"/>
    </xf>
    <xf numFmtId="165" fontId="1" fillId="0" borderId="16" xfId="2" applyNumberFormat="1" applyFont="1" applyFill="1" applyBorder="1" applyAlignment="1">
      <alignment horizontal="center" vertical="center"/>
    </xf>
    <xf numFmtId="0" fontId="28" fillId="0" borderId="0" xfId="4" applyFont="1" applyFill="1" applyAlignment="1"/>
    <xf numFmtId="165" fontId="1" fillId="0" borderId="0" xfId="2" applyNumberFormat="1" applyFont="1" applyFill="1" applyAlignment="1"/>
    <xf numFmtId="0" fontId="38" fillId="0" borderId="0" xfId="2" applyFont="1" applyFill="1" applyBorder="1" applyAlignment="1">
      <alignment horizontal="center" vertical="center" wrapText="1"/>
    </xf>
    <xf numFmtId="0" fontId="43" fillId="0" borderId="0" xfId="0" applyFont="1" applyAlignment="1">
      <alignment wrapText="1"/>
    </xf>
    <xf numFmtId="0" fontId="44" fillId="0" borderId="22" xfId="2" applyFont="1" applyFill="1" applyBorder="1" applyAlignment="1">
      <alignment horizontal="left" vertical="center" wrapText="1"/>
    </xf>
    <xf numFmtId="0" fontId="14" fillId="0" borderId="22" xfId="0" applyFont="1" applyBorder="1" applyAlignment="1">
      <alignment horizontal="left" vertical="center" wrapText="1"/>
    </xf>
    <xf numFmtId="0" fontId="38" fillId="0" borderId="0" xfId="2" applyFont="1" applyFill="1" applyBorder="1" applyAlignment="1">
      <alignment horizontal="center" vertical="center" wrapText="1"/>
    </xf>
    <xf numFmtId="0" fontId="43" fillId="0" borderId="0" xfId="0" applyFont="1" applyAlignment="1">
      <alignment wrapText="1"/>
    </xf>
    <xf numFmtId="0" fontId="7" fillId="0" borderId="10" xfId="2" applyFont="1" applyFill="1" applyBorder="1" applyAlignment="1">
      <alignment horizontal="center" vertical="center" wrapText="1"/>
    </xf>
    <xf numFmtId="0" fontId="23" fillId="2" borderId="10" xfId="0" applyFont="1" applyFill="1" applyBorder="1" applyAlignment="1" applyProtection="1">
      <alignment horizontal="center" vertical="center" wrapText="1"/>
    </xf>
    <xf numFmtId="0" fontId="7" fillId="0" borderId="23" xfId="2" applyFont="1" applyFill="1" applyBorder="1" applyAlignment="1">
      <alignment horizontal="center" vertical="center" wrapText="1"/>
    </xf>
    <xf numFmtId="0" fontId="7" fillId="0" borderId="5" xfId="2" applyFont="1" applyFill="1" applyBorder="1" applyAlignment="1">
      <alignment horizontal="center" vertical="center"/>
    </xf>
    <xf numFmtId="0" fontId="7" fillId="0" borderId="23" xfId="2" applyFont="1" applyFill="1" applyBorder="1" applyAlignment="1">
      <alignment horizontal="center" vertical="center"/>
    </xf>
    <xf numFmtId="0" fontId="9" fillId="0" borderId="5" xfId="2" applyFont="1" applyFill="1" applyBorder="1" applyAlignment="1">
      <alignment horizontal="center" vertical="center" wrapText="1"/>
    </xf>
    <xf numFmtId="0" fontId="9" fillId="0" borderId="23"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25" xfId="2" applyFont="1" applyFill="1" applyBorder="1" applyAlignment="1">
      <alignment horizontal="center" vertical="center" wrapText="1"/>
    </xf>
    <xf numFmtId="0" fontId="7" fillId="0" borderId="16"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23" fillId="2" borderId="14" xfId="0" applyFont="1" applyFill="1" applyBorder="1" applyAlignment="1" applyProtection="1">
      <alignment horizontal="center" vertical="center" wrapText="1"/>
    </xf>
    <xf numFmtId="0" fontId="11" fillId="2" borderId="10" xfId="2" applyFont="1" applyFill="1" applyBorder="1" applyAlignment="1">
      <alignment horizontal="center" vertical="center" wrapText="1"/>
    </xf>
    <xf numFmtId="0" fontId="12" fillId="3" borderId="10"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1" fillId="2" borderId="10" xfId="2" applyFont="1" applyFill="1" applyBorder="1" applyAlignment="1">
      <alignment horizontal="center" vertical="center"/>
    </xf>
    <xf numFmtId="0" fontId="11" fillId="0" borderId="25" xfId="2" applyFont="1" applyFill="1" applyBorder="1" applyAlignment="1">
      <alignment horizontal="center" vertical="center" wrapText="1"/>
    </xf>
    <xf numFmtId="0" fontId="11" fillId="2" borderId="15" xfId="2" applyFont="1" applyFill="1" applyBorder="1" applyAlignment="1">
      <alignment horizontal="center" vertical="center"/>
    </xf>
    <xf numFmtId="0" fontId="12" fillId="3" borderId="15"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23" fillId="2" borderId="7" xfId="0" applyFont="1" applyFill="1" applyBorder="1" applyAlignment="1" applyProtection="1">
      <alignment horizontal="center" vertical="center" wrapText="1"/>
    </xf>
    <xf numFmtId="0" fontId="11" fillId="2" borderId="7"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1" fillId="2" borderId="7" xfId="2" applyFont="1" applyFill="1" applyBorder="1" applyAlignment="1">
      <alignment horizontal="center" vertical="center"/>
    </xf>
    <xf numFmtId="0" fontId="11" fillId="2" borderId="26" xfId="2" applyFont="1" applyFill="1" applyBorder="1" applyAlignment="1">
      <alignment horizontal="center" vertical="center"/>
    </xf>
    <xf numFmtId="0" fontId="12" fillId="3" borderId="26" xfId="2" applyFont="1" applyFill="1" applyBorder="1" applyAlignment="1">
      <alignment horizontal="center" vertical="center" wrapText="1"/>
    </xf>
    <xf numFmtId="0" fontId="6" fillId="0" borderId="7" xfId="2" applyFont="1" applyFill="1" applyBorder="1" applyAlignment="1">
      <alignment vertical="center"/>
    </xf>
    <xf numFmtId="1" fontId="0" fillId="0" borderId="6" xfId="0" applyNumberFormat="1" applyFont="1" applyBorder="1" applyAlignment="1">
      <alignment horizontal="center" vertical="center"/>
    </xf>
    <xf numFmtId="1" fontId="45" fillId="0" borderId="9" xfId="43" applyNumberFormat="1" applyFont="1" applyBorder="1" applyAlignment="1">
      <alignment horizontal="center" vertical="center"/>
    </xf>
    <xf numFmtId="165" fontId="6" fillId="4" borderId="7" xfId="2" applyNumberFormat="1" applyFont="1" applyFill="1" applyBorder="1" applyAlignment="1">
      <alignment horizontal="center" vertical="center"/>
    </xf>
    <xf numFmtId="165" fontId="6" fillId="3" borderId="7" xfId="2" applyNumberFormat="1" applyFont="1" applyFill="1" applyBorder="1" applyAlignment="1">
      <alignment horizontal="center" vertical="center"/>
    </xf>
    <xf numFmtId="0" fontId="0" fillId="0" borderId="0" xfId="0" applyFill="1" applyBorder="1"/>
    <xf numFmtId="0" fontId="6" fillId="0" borderId="4" xfId="2" applyFont="1" applyFill="1" applyBorder="1" applyAlignment="1">
      <alignment vertical="center"/>
    </xf>
    <xf numFmtId="0" fontId="46" fillId="0" borderId="0" xfId="2" applyFont="1" applyFill="1" applyBorder="1" applyAlignment="1">
      <alignment horizontal="center" vertical="center"/>
    </xf>
    <xf numFmtId="0" fontId="6" fillId="4" borderId="4" xfId="2" applyFont="1" applyFill="1" applyBorder="1" applyAlignment="1">
      <alignment vertical="center"/>
    </xf>
    <xf numFmtId="1" fontId="47" fillId="15" borderId="6" xfId="0" applyNumberFormat="1" applyFont="1" applyFill="1" applyBorder="1" applyAlignment="1">
      <alignment horizontal="center" vertical="center"/>
    </xf>
    <xf numFmtId="0" fontId="45" fillId="16" borderId="16" xfId="43" applyFont="1" applyFill="1" applyBorder="1" applyAlignment="1" applyProtection="1">
      <alignment horizontal="center" vertical="center"/>
    </xf>
    <xf numFmtId="0" fontId="6" fillId="4" borderId="4" xfId="2" applyFont="1" applyFill="1" applyBorder="1" applyAlignment="1">
      <alignment horizontal="center" vertical="center"/>
    </xf>
    <xf numFmtId="0" fontId="6" fillId="0" borderId="10" xfId="2" applyFont="1" applyFill="1" applyBorder="1" applyAlignment="1">
      <alignment vertical="center"/>
    </xf>
    <xf numFmtId="0" fontId="0" fillId="4" borderId="10" xfId="2" applyFont="1" applyFill="1" applyBorder="1" applyAlignment="1">
      <alignment horizontal="left" vertical="center" wrapText="1"/>
    </xf>
    <xf numFmtId="1" fontId="47" fillId="3" borderId="15" xfId="0" applyNumberFormat="1" applyFont="1" applyFill="1" applyBorder="1" applyAlignment="1">
      <alignment horizontal="center" vertical="center"/>
    </xf>
    <xf numFmtId="1" fontId="49" fillId="16" borderId="27" xfId="43" applyNumberFormat="1" applyFont="1" applyFill="1" applyBorder="1" applyAlignment="1" applyProtection="1">
      <alignment horizontal="center" vertical="center"/>
    </xf>
    <xf numFmtId="165" fontId="6" fillId="4" borderId="14" xfId="2" applyNumberFormat="1" applyFont="1" applyFill="1" applyBorder="1" applyAlignment="1">
      <alignment horizontal="center" vertical="center"/>
    </xf>
    <xf numFmtId="165" fontId="6" fillId="3" borderId="14" xfId="2" applyNumberFormat="1" applyFont="1" applyFill="1" applyBorder="1" applyAlignment="1">
      <alignment horizontal="center" vertical="center"/>
    </xf>
    <xf numFmtId="0" fontId="50" fillId="0" borderId="0" xfId="0" applyFont="1" applyFill="1" applyBorder="1" applyAlignment="1">
      <alignment horizontal="center" vertical="center"/>
    </xf>
    <xf numFmtId="0" fontId="51" fillId="2" borderId="6" xfId="0" applyFont="1" applyFill="1" applyBorder="1" applyAlignment="1" applyProtection="1">
      <alignment horizontal="center" vertical="center" wrapText="1"/>
    </xf>
    <xf numFmtId="0" fontId="6" fillId="0" borderId="6" xfId="2" applyFont="1" applyFill="1" applyBorder="1" applyAlignment="1">
      <alignment horizontal="center" vertical="center"/>
    </xf>
    <xf numFmtId="165" fontId="6" fillId="0" borderId="6" xfId="2" applyNumberFormat="1" applyFont="1" applyFill="1" applyBorder="1" applyAlignment="1">
      <alignment horizontal="center" vertical="center"/>
    </xf>
    <xf numFmtId="0" fontId="6" fillId="0" borderId="16" xfId="2" applyFont="1" applyFill="1" applyBorder="1" applyAlignment="1">
      <alignment horizontal="center" vertical="center"/>
    </xf>
    <xf numFmtId="165" fontId="6" fillId="0" borderId="17" xfId="2" applyNumberFormat="1" applyFont="1" applyFill="1" applyBorder="1" applyAlignment="1">
      <alignment horizontal="center" vertical="center"/>
    </xf>
    <xf numFmtId="165" fontId="6" fillId="0" borderId="19" xfId="2" applyNumberFormat="1" applyFont="1" applyFill="1" applyBorder="1" applyAlignment="1">
      <alignment horizontal="center" vertical="center"/>
    </xf>
    <xf numFmtId="165" fontId="6" fillId="0" borderId="6" xfId="2" applyNumberFormat="1" applyFont="1" applyFill="1" applyBorder="1" applyAlignment="1">
      <alignment horizontal="right" vertical="center"/>
    </xf>
    <xf numFmtId="0" fontId="6" fillId="0" borderId="18" xfId="2" applyFont="1" applyFill="1" applyBorder="1" applyAlignment="1">
      <alignment horizontal="center" vertical="center" wrapText="1"/>
    </xf>
    <xf numFmtId="0" fontId="1" fillId="0" borderId="28" xfId="0" applyFont="1" applyBorder="1" applyAlignment="1">
      <alignment horizontal="right" vertical="center" wrapText="1"/>
    </xf>
    <xf numFmtId="1" fontId="52" fillId="0" borderId="29" xfId="43" applyNumberFormat="1" applyFont="1" applyFill="1" applyBorder="1" applyAlignment="1" applyProtection="1">
      <alignment horizontal="center" vertical="center"/>
    </xf>
    <xf numFmtId="165" fontId="1" fillId="0" borderId="7" xfId="2" applyNumberFormat="1" applyFont="1" applyFill="1" applyBorder="1" applyAlignment="1">
      <alignment horizontal="center" vertical="center"/>
    </xf>
    <xf numFmtId="0" fontId="53" fillId="0" borderId="7" xfId="2" applyFont="1" applyFill="1" applyBorder="1" applyAlignment="1">
      <alignment horizontal="center" vertical="center"/>
    </xf>
    <xf numFmtId="165" fontId="1" fillId="0" borderId="11" xfId="2" applyNumberFormat="1" applyFont="1" applyFill="1" applyBorder="1" applyAlignment="1">
      <alignment horizontal="center" vertical="center"/>
    </xf>
    <xf numFmtId="0" fontId="53" fillId="0" borderId="26" xfId="2" applyFont="1" applyFill="1" applyBorder="1" applyAlignment="1">
      <alignment horizontal="center" vertical="center"/>
    </xf>
    <xf numFmtId="165" fontId="1" fillId="0" borderId="12" xfId="2" applyNumberFormat="1" applyFont="1" applyFill="1" applyBorder="1" applyAlignment="1">
      <alignment horizontal="center" vertical="center"/>
    </xf>
    <xf numFmtId="0" fontId="53" fillId="0" borderId="14" xfId="2" applyFont="1" applyFill="1" applyBorder="1" applyAlignment="1">
      <alignment horizontal="center" vertical="center"/>
    </xf>
    <xf numFmtId="0" fontId="17" fillId="0" borderId="26" xfId="2" applyFont="1" applyFill="1" applyBorder="1" applyAlignment="1">
      <alignment horizontal="center" vertical="center"/>
    </xf>
    <xf numFmtId="0" fontId="53" fillId="0" borderId="0" xfId="2" applyFont="1" applyFill="1" applyBorder="1" applyAlignment="1">
      <alignment horizontal="center" vertical="center"/>
    </xf>
    <xf numFmtId="0" fontId="53" fillId="0" borderId="0" xfId="0" applyFont="1" applyFill="1" applyBorder="1" applyAlignment="1">
      <alignment horizontal="center" vertical="center"/>
    </xf>
    <xf numFmtId="0" fontId="1" fillId="0" borderId="0" xfId="0" applyFont="1" applyFill="1" applyBorder="1"/>
    <xf numFmtId="0" fontId="24" fillId="0" borderId="30" xfId="2" applyFont="1" applyFill="1" applyBorder="1" applyAlignment="1">
      <alignment horizontal="right" vertical="center" wrapText="1"/>
    </xf>
    <xf numFmtId="0" fontId="24" fillId="0" borderId="31" xfId="0" applyFont="1" applyBorder="1" applyAlignment="1">
      <alignment horizontal="right" vertical="center"/>
    </xf>
    <xf numFmtId="0" fontId="55" fillId="0" borderId="7" xfId="2" applyFont="1" applyFill="1" applyBorder="1" applyAlignment="1">
      <alignment horizontal="center" vertical="center"/>
    </xf>
    <xf numFmtId="165" fontId="24" fillId="0" borderId="7" xfId="2" applyNumberFormat="1" applyFont="1" applyFill="1" applyBorder="1" applyAlignment="1">
      <alignment horizontal="center" vertical="center"/>
    </xf>
    <xf numFmtId="165" fontId="24" fillId="0" borderId="11" xfId="2" applyNumberFormat="1" applyFont="1" applyFill="1" applyBorder="1" applyAlignment="1">
      <alignment horizontal="center" vertical="center"/>
    </xf>
    <xf numFmtId="0" fontId="55" fillId="0" borderId="6" xfId="2" applyFont="1" applyFill="1" applyBorder="1" applyAlignment="1">
      <alignment horizontal="center" vertical="center"/>
    </xf>
    <xf numFmtId="165" fontId="24" fillId="0" borderId="12" xfId="2" applyNumberFormat="1" applyFont="1" applyFill="1" applyBorder="1" applyAlignment="1">
      <alignment horizontal="center" vertical="center"/>
    </xf>
    <xf numFmtId="0" fontId="56" fillId="0" borderId="6" xfId="2" applyFont="1" applyFill="1" applyBorder="1" applyAlignment="1">
      <alignment horizontal="center" vertical="center"/>
    </xf>
    <xf numFmtId="0" fontId="24" fillId="0" borderId="0" xfId="0" applyFont="1"/>
    <xf numFmtId="0" fontId="57" fillId="17" borderId="0" xfId="50" applyFont="1" applyFill="1" applyBorder="1" applyAlignment="1" applyProtection="1">
      <alignment horizontal="center" vertical="center"/>
    </xf>
    <xf numFmtId="0" fontId="37" fillId="0" borderId="0" xfId="50" applyAlignment="1">
      <alignment vertical="center"/>
    </xf>
    <xf numFmtId="0" fontId="37" fillId="0" borderId="0" xfId="50"/>
    <xf numFmtId="0" fontId="37" fillId="0" borderId="0" xfId="50" applyAlignment="1">
      <alignment vertical="center"/>
    </xf>
    <xf numFmtId="0" fontId="57" fillId="17" borderId="0" xfId="50" applyFont="1" applyFill="1" applyBorder="1" applyAlignment="1" applyProtection="1">
      <alignment horizontal="center" vertical="center"/>
    </xf>
    <xf numFmtId="0" fontId="57" fillId="17" borderId="0" xfId="50" applyFont="1" applyFill="1" applyBorder="1" applyAlignment="1" applyProtection="1">
      <alignment horizontal="left" vertical="center"/>
    </xf>
    <xf numFmtId="0" fontId="58" fillId="18" borderId="32" xfId="50" applyFont="1" applyFill="1" applyBorder="1" applyAlignment="1" applyProtection="1">
      <alignment horizontal="center" vertical="center" wrapText="1"/>
    </xf>
    <xf numFmtId="0" fontId="58" fillId="17" borderId="33" xfId="50" applyFont="1" applyFill="1" applyBorder="1" applyAlignment="1" applyProtection="1">
      <alignment horizontal="center" vertical="center" wrapText="1"/>
    </xf>
    <xf numFmtId="0" fontId="59" fillId="17" borderId="34" xfId="50" applyFont="1" applyFill="1" applyBorder="1" applyAlignment="1" applyProtection="1">
      <alignment horizontal="center" vertical="center" textRotation="90" wrapText="1"/>
    </xf>
    <xf numFmtId="0" fontId="59" fillId="19" borderId="32" xfId="50" applyFont="1" applyFill="1" applyBorder="1" applyAlignment="1" applyProtection="1">
      <alignment horizontal="center" vertical="center" wrapText="1"/>
    </xf>
    <xf numFmtId="0" fontId="59" fillId="20" borderId="35" xfId="50" applyFont="1" applyFill="1" applyBorder="1" applyAlignment="1" applyProtection="1">
      <alignment horizontal="center" vertical="center"/>
    </xf>
    <xf numFmtId="0" fontId="60" fillId="19" borderId="36" xfId="50" applyFont="1" applyFill="1" applyBorder="1" applyAlignment="1" applyProtection="1">
      <alignment horizontal="center" vertical="center" textRotation="90" wrapText="1"/>
    </xf>
    <xf numFmtId="0" fontId="59" fillId="20" borderId="35" xfId="50" applyFont="1" applyFill="1" applyBorder="1" applyAlignment="1" applyProtection="1">
      <alignment vertical="center"/>
    </xf>
    <xf numFmtId="0" fontId="62" fillId="0" borderId="37" xfId="50" applyFont="1" applyBorder="1" applyAlignment="1">
      <alignment horizontal="center" vertical="center" textRotation="90" wrapText="1"/>
    </xf>
    <xf numFmtId="0" fontId="63" fillId="19" borderId="36" xfId="50" applyFont="1" applyFill="1" applyBorder="1" applyAlignment="1" applyProtection="1">
      <alignment horizontal="center" vertical="center" textRotation="90" wrapText="1"/>
    </xf>
    <xf numFmtId="0" fontId="59" fillId="0" borderId="38" xfId="50" applyFont="1" applyBorder="1" applyAlignment="1">
      <alignment horizontal="center" vertical="center" textRotation="90" wrapText="1"/>
    </xf>
    <xf numFmtId="0" fontId="59" fillId="17" borderId="6" xfId="50" applyFont="1" applyFill="1" applyBorder="1" applyAlignment="1" applyProtection="1">
      <alignment horizontal="center" vertical="center" textRotation="90" wrapText="1"/>
    </xf>
    <xf numFmtId="0" fontId="65" fillId="0" borderId="6" xfId="50" applyFont="1" applyBorder="1" applyAlignment="1">
      <alignment vertical="center"/>
    </xf>
    <xf numFmtId="0" fontId="59" fillId="17" borderId="40" xfId="50" applyFont="1" applyFill="1" applyBorder="1" applyAlignment="1" applyProtection="1">
      <alignment horizontal="center" vertical="center" textRotation="90" wrapText="1"/>
    </xf>
    <xf numFmtId="0" fontId="59" fillId="0" borderId="41" xfId="50" applyFont="1" applyFill="1" applyBorder="1" applyAlignment="1" applyProtection="1">
      <alignment horizontal="center" vertical="center" wrapText="1"/>
    </xf>
    <xf numFmtId="0" fontId="37" fillId="0" borderId="42" xfId="50" applyBorder="1" applyAlignment="1">
      <alignment horizontal="center" vertical="center" wrapText="1"/>
    </xf>
    <xf numFmtId="0" fontId="37" fillId="0" borderId="43" xfId="50" applyBorder="1" applyAlignment="1">
      <alignment horizontal="center" vertical="center" wrapText="1"/>
    </xf>
    <xf numFmtId="0" fontId="59" fillId="21" borderId="9" xfId="50" applyFont="1" applyFill="1" applyBorder="1" applyAlignment="1" applyProtection="1">
      <alignment horizontal="center" vertical="center" wrapText="1"/>
    </xf>
    <xf numFmtId="0" fontId="59" fillId="0" borderId="9" xfId="50" applyFont="1" applyFill="1" applyBorder="1" applyAlignment="1" applyProtection="1">
      <alignment horizontal="center" vertical="center" wrapText="1"/>
    </xf>
    <xf numFmtId="0" fontId="59" fillId="0" borderId="9" xfId="50" applyFont="1" applyFill="1" applyBorder="1" applyAlignment="1" applyProtection="1">
      <alignment vertical="center"/>
    </xf>
    <xf numFmtId="0" fontId="59" fillId="0" borderId="9" xfId="50" applyFont="1" applyFill="1" applyBorder="1" applyAlignment="1" applyProtection="1">
      <alignment horizontal="center" vertical="center"/>
    </xf>
    <xf numFmtId="0" fontId="37" fillId="0" borderId="44" xfId="50" applyBorder="1" applyAlignment="1">
      <alignment horizontal="center" vertical="center" textRotation="90" wrapText="1"/>
    </xf>
    <xf numFmtId="0" fontId="63" fillId="19" borderId="9" xfId="50" applyFont="1" applyFill="1" applyBorder="1" applyAlignment="1" applyProtection="1">
      <alignment horizontal="center" vertical="center" wrapText="1"/>
    </xf>
    <xf numFmtId="0" fontId="60" fillId="19" borderId="45" xfId="50" applyFont="1" applyFill="1" applyBorder="1" applyAlignment="1" applyProtection="1">
      <alignment horizontal="center" vertical="center" textRotation="90" wrapText="1"/>
    </xf>
    <xf numFmtId="0" fontId="63" fillId="19" borderId="45" xfId="50" applyFont="1" applyFill="1" applyBorder="1" applyAlignment="1" applyProtection="1">
      <alignment horizontal="center" vertical="center" textRotation="90" wrapText="1"/>
    </xf>
    <xf numFmtId="0" fontId="37" fillId="0" borderId="46" xfId="50" applyBorder="1" applyAlignment="1">
      <alignment horizontal="center" vertical="center" textRotation="90" wrapText="1"/>
    </xf>
    <xf numFmtId="0" fontId="37" fillId="0" borderId="47" xfId="50" applyBorder="1" applyAlignment="1">
      <alignment horizontal="center" vertical="center" textRotation="90" wrapText="1"/>
    </xf>
    <xf numFmtId="0" fontId="37" fillId="0" borderId="6" xfId="50" applyBorder="1" applyAlignment="1">
      <alignment horizontal="center" vertical="center" textRotation="90" wrapText="1"/>
    </xf>
    <xf numFmtId="168" fontId="68" fillId="22" borderId="15" xfId="51" applyFont="1" applyFill="1" applyBorder="1" applyAlignment="1">
      <alignment horizontal="center" vertical="center" textRotation="90" wrapText="1"/>
    </xf>
    <xf numFmtId="0" fontId="68" fillId="0" borderId="6" xfId="50" applyFont="1" applyBorder="1" applyAlignment="1">
      <alignment horizontal="center" vertical="center" wrapText="1"/>
    </xf>
    <xf numFmtId="0" fontId="59" fillId="17" borderId="48" xfId="50" applyFont="1" applyFill="1" applyBorder="1" applyAlignment="1" applyProtection="1">
      <alignment horizontal="center" vertical="center" textRotation="90" wrapText="1"/>
    </xf>
    <xf numFmtId="0" fontId="59" fillId="0" borderId="9" xfId="50" applyFont="1" applyFill="1" applyBorder="1" applyAlignment="1" applyProtection="1">
      <alignment horizontal="center" vertical="center" wrapText="1"/>
    </xf>
    <xf numFmtId="0" fontId="59" fillId="0" borderId="9" xfId="50" applyFont="1" applyFill="1" applyBorder="1" applyAlignment="1" applyProtection="1">
      <alignment horizontal="center" vertical="center" textRotation="90" wrapText="1"/>
    </xf>
    <xf numFmtId="0" fontId="37" fillId="0" borderId="8" xfId="50" applyBorder="1" applyAlignment="1">
      <alignment horizontal="center" vertical="center" textRotation="90" wrapText="1"/>
    </xf>
    <xf numFmtId="0" fontId="59" fillId="19" borderId="49" xfId="50" applyFont="1" applyFill="1" applyBorder="1" applyAlignment="1" applyProtection="1">
      <alignment horizontal="center" vertical="center" textRotation="90" wrapText="1"/>
    </xf>
    <xf numFmtId="0" fontId="63" fillId="19" borderId="49" xfId="50" applyFont="1" applyFill="1" applyBorder="1" applyAlignment="1" applyProtection="1">
      <alignment horizontal="center" vertical="center" textRotation="90" wrapText="1"/>
    </xf>
    <xf numFmtId="0" fontId="37" fillId="0" borderId="50" xfId="50" applyBorder="1" applyAlignment="1">
      <alignment horizontal="center" vertical="center" textRotation="90" wrapText="1"/>
    </xf>
    <xf numFmtId="0" fontId="37" fillId="0" borderId="51" xfId="50" applyBorder="1" applyAlignment="1">
      <alignment horizontal="center" vertical="center" textRotation="90" wrapText="1"/>
    </xf>
    <xf numFmtId="0" fontId="37" fillId="0" borderId="52" xfId="50" applyBorder="1" applyAlignment="1">
      <alignment horizontal="center" vertical="center" textRotation="90" wrapText="1"/>
    </xf>
    <xf numFmtId="168" fontId="68" fillId="0" borderId="26" xfId="51" applyFont="1" applyBorder="1" applyAlignment="1">
      <alignment horizontal="center" vertical="center" textRotation="90" wrapText="1"/>
    </xf>
    <xf numFmtId="0" fontId="70" fillId="17" borderId="53" xfId="50" applyFont="1" applyFill="1" applyBorder="1" applyAlignment="1" applyProtection="1">
      <alignment horizontal="center" vertical="center"/>
    </xf>
    <xf numFmtId="0" fontId="58" fillId="17" borderId="41" xfId="50" applyFont="1" applyFill="1" applyBorder="1" applyAlignment="1" applyProtection="1">
      <alignment horizontal="left" vertical="center"/>
    </xf>
    <xf numFmtId="1" fontId="37" fillId="0" borderId="6" xfId="50" applyNumberFormat="1" applyBorder="1" applyAlignment="1">
      <alignment horizontal="center" vertical="center"/>
    </xf>
    <xf numFmtId="1" fontId="71" fillId="0" borderId="53" xfId="41" applyNumberFormat="1" applyFont="1" applyFill="1" applyBorder="1" applyAlignment="1" applyProtection="1">
      <alignment horizontal="center" vertical="center"/>
    </xf>
    <xf numFmtId="165" fontId="67" fillId="0" borderId="39" xfId="50" applyNumberFormat="1" applyFont="1" applyFill="1" applyBorder="1" applyAlignment="1" applyProtection="1">
      <alignment horizontal="center" vertical="center"/>
    </xf>
    <xf numFmtId="165" fontId="60" fillId="0" borderId="9" xfId="50" applyNumberFormat="1" applyFont="1" applyFill="1" applyBorder="1" applyAlignment="1" applyProtection="1">
      <alignment horizontal="center" vertical="center"/>
    </xf>
    <xf numFmtId="165" fontId="60" fillId="0" borderId="41" xfId="50" applyNumberFormat="1" applyFont="1" applyFill="1" applyBorder="1" applyAlignment="1" applyProtection="1">
      <alignment horizontal="center" vertical="center"/>
    </xf>
    <xf numFmtId="165" fontId="60" fillId="0" borderId="6" xfId="50" applyNumberFormat="1" applyFont="1" applyFill="1" applyBorder="1" applyAlignment="1" applyProtection="1">
      <alignment horizontal="center" vertical="center"/>
    </xf>
    <xf numFmtId="1" fontId="19" fillId="23" borderId="8" xfId="3" applyNumberFormat="1" applyFont="1" applyFill="1" applyBorder="1" applyAlignment="1">
      <alignment horizontal="center" vertical="center"/>
    </xf>
    <xf numFmtId="1" fontId="72" fillId="0" borderId="9" xfId="50" applyNumberFormat="1" applyFont="1" applyFill="1" applyBorder="1" applyAlignment="1">
      <alignment horizontal="center" vertical="center"/>
    </xf>
    <xf numFmtId="0" fontId="72" fillId="0" borderId="49" xfId="50" applyFont="1" applyFill="1" applyBorder="1" applyAlignment="1">
      <alignment horizontal="center" vertical="center"/>
    </xf>
    <xf numFmtId="165" fontId="72" fillId="19" borderId="9" xfId="50" applyNumberFormat="1" applyFont="1" applyFill="1" applyBorder="1" applyAlignment="1">
      <alignment horizontal="center" vertical="center"/>
    </xf>
    <xf numFmtId="0" fontId="73" fillId="23" borderId="8" xfId="3" applyFont="1" applyFill="1" applyBorder="1" applyAlignment="1">
      <alignment horizontal="center" vertical="center"/>
    </xf>
    <xf numFmtId="0" fontId="70" fillId="0" borderId="53" xfId="50" applyFont="1" applyFill="1" applyBorder="1" applyAlignment="1" applyProtection="1">
      <alignment horizontal="center" vertical="center"/>
    </xf>
    <xf numFmtId="0" fontId="58" fillId="0" borderId="41" xfId="50" applyFont="1" applyFill="1" applyBorder="1" applyAlignment="1" applyProtection="1">
      <alignment horizontal="left" vertical="center"/>
    </xf>
    <xf numFmtId="0" fontId="37" fillId="0" borderId="0" xfId="50" applyFill="1"/>
    <xf numFmtId="1" fontId="19" fillId="15" borderId="8" xfId="3" applyNumberFormat="1" applyFont="1" applyFill="1" applyBorder="1" applyAlignment="1">
      <alignment horizontal="center" vertical="center"/>
    </xf>
    <xf numFmtId="0" fontId="73" fillId="15" borderId="8" xfId="3" applyFont="1" applyFill="1" applyBorder="1" applyAlignment="1">
      <alignment horizontal="center" vertical="center"/>
    </xf>
    <xf numFmtId="1" fontId="19" fillId="3" borderId="8" xfId="3" applyNumberFormat="1" applyFont="1" applyFill="1" applyBorder="1" applyAlignment="1">
      <alignment horizontal="center" vertical="center"/>
    </xf>
    <xf numFmtId="0" fontId="70" fillId="0" borderId="53" xfId="50" applyFont="1" applyBorder="1" applyAlignment="1" applyProtection="1">
      <alignment horizontal="center" vertical="center"/>
    </xf>
    <xf numFmtId="0" fontId="58" fillId="0" borderId="41" xfId="50" applyFont="1" applyBorder="1" applyAlignment="1" applyProtection="1">
      <alignment horizontal="left" vertical="center"/>
    </xf>
    <xf numFmtId="0" fontId="58" fillId="15" borderId="53" xfId="50" applyFont="1" applyFill="1" applyBorder="1" applyAlignment="1" applyProtection="1">
      <alignment horizontal="center" vertical="center"/>
    </xf>
    <xf numFmtId="0" fontId="58" fillId="15" borderId="41" xfId="50" applyFont="1" applyFill="1" applyBorder="1" applyAlignment="1" applyProtection="1">
      <alignment horizontal="left" vertical="center"/>
    </xf>
    <xf numFmtId="1" fontId="68" fillId="15" borderId="6" xfId="50" applyNumberFormat="1" applyFont="1" applyFill="1" applyBorder="1" applyAlignment="1">
      <alignment horizontal="center" vertical="center"/>
    </xf>
    <xf numFmtId="0" fontId="63" fillId="23" borderId="43" xfId="50" applyFont="1" applyFill="1" applyBorder="1" applyAlignment="1" applyProtection="1">
      <alignment horizontal="center" vertical="center"/>
    </xf>
    <xf numFmtId="0" fontId="74" fillId="23" borderId="41" xfId="50" applyFont="1" applyFill="1" applyBorder="1" applyAlignment="1" applyProtection="1">
      <alignment horizontal="center" vertical="center"/>
    </xf>
    <xf numFmtId="0" fontId="74" fillId="15" borderId="41" xfId="50" applyFont="1" applyFill="1" applyBorder="1" applyAlignment="1" applyProtection="1">
      <alignment horizontal="center" vertical="center"/>
    </xf>
    <xf numFmtId="165" fontId="67" fillId="3" borderId="39" xfId="50" applyNumberFormat="1" applyFont="1" applyFill="1" applyBorder="1" applyAlignment="1" applyProtection="1">
      <alignment horizontal="center" vertical="center"/>
    </xf>
    <xf numFmtId="165" fontId="60" fillId="3" borderId="9" xfId="50" applyNumberFormat="1" applyFont="1" applyFill="1" applyBorder="1" applyAlignment="1" applyProtection="1">
      <alignment horizontal="center" vertical="center"/>
    </xf>
    <xf numFmtId="165" fontId="60" fillId="3" borderId="41" xfId="50" applyNumberFormat="1" applyFont="1" applyFill="1" applyBorder="1" applyAlignment="1" applyProtection="1">
      <alignment horizontal="center" vertical="center"/>
    </xf>
    <xf numFmtId="165" fontId="59" fillId="16" borderId="6" xfId="50" applyNumberFormat="1" applyFont="1" applyFill="1" applyBorder="1" applyAlignment="1" applyProtection="1">
      <alignment horizontal="center" vertical="center"/>
    </xf>
    <xf numFmtId="0" fontId="19" fillId="23" borderId="9" xfId="3" applyFont="1" applyFill="1" applyBorder="1" applyAlignment="1">
      <alignment horizontal="center" vertical="center"/>
    </xf>
    <xf numFmtId="1" fontId="59" fillId="15" borderId="9" xfId="50" applyNumberFormat="1" applyFont="1" applyFill="1" applyBorder="1" applyAlignment="1" applyProtection="1">
      <alignment horizontal="center" vertical="center"/>
    </xf>
    <xf numFmtId="0" fontId="73" fillId="23" borderId="9" xfId="3" applyFont="1" applyFill="1" applyBorder="1" applyAlignment="1">
      <alignment horizontal="center" vertical="center"/>
    </xf>
    <xf numFmtId="0" fontId="68" fillId="0" borderId="0" xfId="50" applyFont="1"/>
    <xf numFmtId="165" fontId="75" fillId="0" borderId="6" xfId="50" applyNumberFormat="1" applyFont="1" applyFill="1" applyBorder="1" applyAlignment="1" applyProtection="1">
      <alignment horizontal="center" vertical="center"/>
    </xf>
    <xf numFmtId="165" fontId="72" fillId="0" borderId="9" xfId="50" applyNumberFormat="1" applyFont="1" applyFill="1" applyBorder="1" applyAlignment="1">
      <alignment horizontal="center" vertical="center"/>
    </xf>
    <xf numFmtId="0" fontId="63" fillId="15" borderId="54" xfId="50" applyFont="1" applyFill="1" applyBorder="1" applyAlignment="1" applyProtection="1">
      <alignment horizontal="left" vertical="center"/>
    </xf>
    <xf numFmtId="0" fontId="63" fillId="15" borderId="55" xfId="50" applyFont="1" applyFill="1" applyBorder="1" applyAlignment="1" applyProtection="1">
      <alignment horizontal="left" vertical="center"/>
    </xf>
    <xf numFmtId="1" fontId="68" fillId="3" borderId="6" xfId="50" applyNumberFormat="1" applyFont="1" applyFill="1" applyBorder="1" applyAlignment="1">
      <alignment horizontal="center" vertical="center"/>
    </xf>
    <xf numFmtId="1" fontId="77" fillId="15" borderId="39" xfId="41" applyNumberFormat="1" applyFont="1" applyFill="1" applyBorder="1" applyAlignment="1" applyProtection="1">
      <alignment horizontal="center" vertical="center"/>
    </xf>
    <xf numFmtId="1" fontId="78" fillId="16" borderId="9" xfId="50" applyNumberFormat="1" applyFont="1" applyFill="1" applyBorder="1" applyAlignment="1">
      <alignment horizontal="center" vertical="center"/>
    </xf>
    <xf numFmtId="0" fontId="19" fillId="23" borderId="13" xfId="3" applyFont="1" applyFill="1" applyBorder="1" applyAlignment="1">
      <alignment horizontal="center" vertical="center"/>
    </xf>
    <xf numFmtId="0" fontId="65" fillId="3" borderId="9" xfId="50" applyFont="1" applyFill="1" applyBorder="1" applyAlignment="1">
      <alignment horizontal="center" vertical="center"/>
    </xf>
    <xf numFmtId="165" fontId="72" fillId="19" borderId="45" xfId="50" applyNumberFormat="1" applyFont="1" applyFill="1" applyBorder="1" applyAlignment="1">
      <alignment horizontal="center" vertical="center"/>
    </xf>
    <xf numFmtId="0" fontId="73" fillId="23" borderId="56" xfId="3" applyFont="1" applyFill="1" applyBorder="1" applyAlignment="1">
      <alignment horizontal="center" vertical="center"/>
    </xf>
    <xf numFmtId="0" fontId="79" fillId="0" borderId="58" xfId="50" applyFont="1" applyFill="1" applyBorder="1" applyAlignment="1" applyProtection="1">
      <alignment horizontal="center" vertical="center" wrapText="1"/>
    </xf>
    <xf numFmtId="0" fontId="79" fillId="0" borderId="59" xfId="50" applyFont="1" applyFill="1" applyBorder="1" applyAlignment="1" applyProtection="1">
      <alignment horizontal="center" vertical="center" wrapText="1"/>
    </xf>
    <xf numFmtId="1" fontId="72" fillId="0" borderId="9" xfId="44" applyNumberFormat="1" applyFont="1" applyFill="1" applyBorder="1" applyAlignment="1">
      <alignment horizontal="center" vertical="center"/>
    </xf>
    <xf numFmtId="0" fontId="79" fillId="0" borderId="45" xfId="52" applyFont="1" applyFill="1" applyBorder="1" applyAlignment="1" applyProtection="1">
      <alignment horizontal="center" vertical="center"/>
      <protection locked="0"/>
    </xf>
    <xf numFmtId="165" fontId="79" fillId="0" borderId="58" xfId="50" applyNumberFormat="1" applyFont="1" applyFill="1" applyBorder="1" applyAlignment="1" applyProtection="1">
      <alignment horizontal="center" vertical="center"/>
    </xf>
    <xf numFmtId="1" fontId="79" fillId="0" borderId="9" xfId="50" applyNumberFormat="1" applyFont="1" applyFill="1" applyBorder="1" applyAlignment="1" applyProtection="1">
      <alignment horizontal="center" vertical="center"/>
    </xf>
    <xf numFmtId="165" fontId="79" fillId="0" borderId="9" xfId="50" applyNumberFormat="1" applyFont="1" applyFill="1" applyBorder="1" applyAlignment="1" applyProtection="1">
      <alignment horizontal="center" vertical="center"/>
    </xf>
    <xf numFmtId="0" fontId="70" fillId="0" borderId="6" xfId="50" applyFont="1" applyFill="1" applyBorder="1" applyAlignment="1" applyProtection="1">
      <alignment horizontal="center" vertical="center"/>
    </xf>
    <xf numFmtId="0" fontId="72" fillId="0" borderId="45" xfId="50" applyFont="1" applyFill="1" applyBorder="1" applyAlignment="1">
      <alignment horizontal="center" vertical="center"/>
    </xf>
    <xf numFmtId="0" fontId="81" fillId="0" borderId="45" xfId="50" applyFont="1" applyFill="1" applyBorder="1" applyAlignment="1">
      <alignment horizontal="center" vertical="center"/>
    </xf>
    <xf numFmtId="1" fontId="72" fillId="0" borderId="6" xfId="50" applyNumberFormat="1" applyFont="1" applyFill="1" applyBorder="1" applyAlignment="1">
      <alignment horizontal="center" vertical="center"/>
    </xf>
    <xf numFmtId="0" fontId="62" fillId="0" borderId="16" xfId="50" applyFont="1" applyFill="1" applyBorder="1" applyAlignment="1">
      <alignment horizontal="center" vertical="center"/>
    </xf>
    <xf numFmtId="165" fontId="72" fillId="0" borderId="6" xfId="50" applyNumberFormat="1" applyFont="1" applyFill="1" applyBorder="1" applyAlignment="1">
      <alignment horizontal="center" vertical="center"/>
    </xf>
    <xf numFmtId="0" fontId="62" fillId="0" borderId="6" xfId="50" applyFont="1" applyFill="1" applyBorder="1" applyAlignment="1">
      <alignment horizontal="center" vertical="center"/>
    </xf>
    <xf numFmtId="0" fontId="37" fillId="0" borderId="0" xfId="50" applyFont="1" applyFill="1" applyBorder="1" applyAlignment="1">
      <alignment horizontal="center" vertical="center"/>
    </xf>
    <xf numFmtId="0" fontId="37" fillId="0" borderId="0" xfId="50" applyFont="1" applyFill="1"/>
    <xf numFmtId="0" fontId="65" fillId="0" borderId="6" xfId="50" applyFont="1" applyBorder="1" applyAlignment="1">
      <alignment horizontal="center" vertical="center" wrapText="1"/>
    </xf>
    <xf numFmtId="1" fontId="78" fillId="0" borderId="43" xfId="50" applyNumberFormat="1" applyFont="1" applyBorder="1" applyAlignment="1">
      <alignment horizontal="center" vertical="center"/>
    </xf>
    <xf numFmtId="1" fontId="78" fillId="0" borderId="60" xfId="50" applyNumberFormat="1" applyFont="1" applyBorder="1" applyAlignment="1">
      <alignment horizontal="center" vertical="center"/>
    </xf>
    <xf numFmtId="166" fontId="82" fillId="0" borderId="9" xfId="53" applyNumberFormat="1" applyFont="1" applyFill="1" applyBorder="1" applyAlignment="1">
      <alignment horizontal="center" vertical="center"/>
    </xf>
    <xf numFmtId="1" fontId="78" fillId="0" borderId="42" xfId="50" applyNumberFormat="1" applyFont="1" applyBorder="1" applyAlignment="1">
      <alignment horizontal="center" vertical="center"/>
    </xf>
    <xf numFmtId="166" fontId="82" fillId="0" borderId="6" xfId="53" applyNumberFormat="1" applyFont="1" applyFill="1" applyBorder="1" applyAlignment="1">
      <alignment horizontal="center" vertical="center"/>
    </xf>
    <xf numFmtId="1" fontId="78" fillId="0" borderId="6" xfId="50" applyNumberFormat="1" applyFont="1" applyBorder="1" applyAlignment="1">
      <alignment horizontal="center" vertical="center"/>
    </xf>
    <xf numFmtId="1" fontId="78" fillId="0" borderId="0" xfId="50" applyNumberFormat="1" applyFont="1" applyBorder="1" applyAlignment="1">
      <alignment horizontal="center" vertical="center"/>
    </xf>
    <xf numFmtId="9" fontId="83" fillId="0" borderId="0" xfId="53" applyFont="1" applyFill="1" applyBorder="1" applyAlignment="1">
      <alignment horizontal="center" vertical="center"/>
    </xf>
    <xf numFmtId="0" fontId="83" fillId="0" borderId="0" xfId="50" applyFont="1"/>
    <xf numFmtId="0" fontId="79" fillId="0" borderId="16" xfId="50" applyFont="1" applyFill="1" applyBorder="1" applyAlignment="1" applyProtection="1">
      <alignment horizontal="right" vertical="center" wrapText="1"/>
    </xf>
    <xf numFmtId="0" fontId="37" fillId="0" borderId="61" xfId="50" applyFont="1" applyFill="1" applyBorder="1" applyAlignment="1">
      <alignment horizontal="right" vertical="center" wrapText="1"/>
    </xf>
    <xf numFmtId="0" fontId="37" fillId="0" borderId="62" xfId="50" applyFont="1" applyBorder="1" applyAlignment="1">
      <alignment horizontal="right" vertical="center" wrapText="1"/>
    </xf>
    <xf numFmtId="0" fontId="37" fillId="0" borderId="9" xfId="50" applyFont="1" applyFill="1" applyBorder="1" applyAlignment="1">
      <alignment horizontal="center" vertical="center"/>
    </xf>
    <xf numFmtId="0" fontId="37" fillId="0" borderId="41" xfId="50" applyFont="1" applyFill="1" applyBorder="1" applyAlignment="1">
      <alignment horizontal="center" vertical="center"/>
    </xf>
    <xf numFmtId="0" fontId="37" fillId="0" borderId="6" xfId="50" applyFont="1" applyFill="1" applyBorder="1" applyAlignment="1">
      <alignment horizontal="center" vertical="center"/>
    </xf>
    <xf numFmtId="0" fontId="37" fillId="0" borderId="43" xfId="50" applyFont="1" applyFill="1" applyBorder="1" applyAlignment="1">
      <alignment horizontal="center" vertical="center"/>
    </xf>
    <xf numFmtId="0" fontId="37" fillId="0" borderId="6" xfId="50" applyFont="1" applyFill="1" applyBorder="1"/>
    <xf numFmtId="165" fontId="70" fillId="0" borderId="53" xfId="50" applyNumberFormat="1" applyFont="1" applyFill="1" applyBorder="1" applyAlignment="1" applyProtection="1">
      <alignment horizontal="center" vertical="center"/>
    </xf>
    <xf numFmtId="165" fontId="70" fillId="0" borderId="9" xfId="50" applyNumberFormat="1" applyFont="1" applyFill="1" applyBorder="1" applyAlignment="1" applyProtection="1">
      <alignment horizontal="center" vertical="center"/>
    </xf>
    <xf numFmtId="165" fontId="70" fillId="0" borderId="45" xfId="50" applyNumberFormat="1" applyFont="1" applyFill="1" applyBorder="1" applyAlignment="1" applyProtection="1">
      <alignment horizontal="center" vertical="center"/>
    </xf>
    <xf numFmtId="165" fontId="70" fillId="0" borderId="15" xfId="50" applyNumberFormat="1" applyFont="1" applyFill="1" applyBorder="1" applyAlignment="1" applyProtection="1">
      <alignment horizontal="center" vertical="center"/>
    </xf>
    <xf numFmtId="165" fontId="70" fillId="0" borderId="0" xfId="50" applyNumberFormat="1" applyFont="1" applyFill="1" applyBorder="1" applyAlignment="1" applyProtection="1">
      <alignment horizontal="center" vertical="center"/>
    </xf>
    <xf numFmtId="1" fontId="70" fillId="0" borderId="60" xfId="50" applyNumberFormat="1" applyFont="1" applyFill="1" applyBorder="1" applyAlignment="1" applyProtection="1">
      <alignment horizontal="center" vertical="center"/>
    </xf>
    <xf numFmtId="0" fontId="37" fillId="0" borderId="45" xfId="50" applyFont="1" applyFill="1" applyBorder="1" applyAlignment="1">
      <alignment horizontal="center" vertical="center"/>
    </xf>
    <xf numFmtId="0" fontId="37" fillId="0" borderId="57" xfId="50" applyFont="1" applyFill="1" applyBorder="1" applyAlignment="1">
      <alignment horizontal="center" vertical="center"/>
    </xf>
    <xf numFmtId="165" fontId="37" fillId="0" borderId="6" xfId="50" applyNumberFormat="1" applyFont="1" applyFill="1" applyBorder="1" applyAlignment="1">
      <alignment horizontal="center" vertical="center"/>
    </xf>
    <xf numFmtId="0" fontId="72" fillId="0" borderId="0" xfId="50" applyFont="1" applyFill="1" applyBorder="1" applyAlignment="1">
      <alignment horizontal="center" vertical="center"/>
    </xf>
    <xf numFmtId="165" fontId="37" fillId="0" borderId="0" xfId="50" applyNumberFormat="1" applyFont="1" applyFill="1" applyBorder="1" applyAlignment="1">
      <alignment horizontal="center" vertical="center"/>
    </xf>
    <xf numFmtId="0" fontId="78" fillId="0" borderId="0" xfId="50" applyFont="1"/>
    <xf numFmtId="0" fontId="37" fillId="0" borderId="6" xfId="50" applyFont="1" applyBorder="1" applyAlignment="1">
      <alignment wrapText="1"/>
    </xf>
    <xf numFmtId="0" fontId="68" fillId="0" borderId="0" xfId="50" applyFont="1" applyFill="1" applyBorder="1" applyAlignment="1"/>
    <xf numFmtId="0" fontId="37" fillId="0" borderId="0" xfId="50" applyFill="1" applyBorder="1"/>
    <xf numFmtId="0" fontId="37" fillId="0" borderId="0" xfId="50" applyBorder="1"/>
    <xf numFmtId="0" fontId="47" fillId="0" borderId="0" xfId="50" applyFont="1" applyAlignment="1">
      <alignment horizontal="left" vertical="center"/>
    </xf>
    <xf numFmtId="0" fontId="68" fillId="0" borderId="0" xfId="50" applyFont="1" applyBorder="1" applyAlignment="1">
      <alignment horizontal="center" vertical="center"/>
    </xf>
    <xf numFmtId="165" fontId="37" fillId="0" borderId="0" xfId="50" applyNumberFormat="1" applyFont="1" applyBorder="1" applyAlignment="1">
      <alignment horizontal="center" vertical="center"/>
    </xf>
    <xf numFmtId="0" fontId="86" fillId="0" borderId="6" xfId="50" applyFont="1" applyBorder="1" applyAlignment="1">
      <alignment vertical="center"/>
    </xf>
    <xf numFmtId="0" fontId="86" fillId="0" borderId="6" xfId="50" applyFont="1" applyBorder="1" applyAlignment="1">
      <alignment horizontal="center" vertical="center"/>
    </xf>
    <xf numFmtId="0" fontId="86" fillId="21" borderId="6" xfId="50" applyFont="1" applyFill="1" applyBorder="1" applyAlignment="1">
      <alignment horizontal="center" vertical="center"/>
    </xf>
    <xf numFmtId="0" fontId="87" fillId="0" borderId="0" xfId="50" applyFont="1" applyFill="1" applyBorder="1" applyAlignment="1">
      <alignment horizontal="center" vertical="center" wrapText="1"/>
    </xf>
    <xf numFmtId="0" fontId="65" fillId="0" borderId="16" xfId="50" applyFont="1" applyBorder="1" applyAlignment="1">
      <alignment horizontal="center" vertical="center" wrapText="1"/>
    </xf>
    <xf numFmtId="0" fontId="68" fillId="0" borderId="61" xfId="50" applyFont="1" applyBorder="1" applyAlignment="1">
      <alignment wrapText="1"/>
    </xf>
    <xf numFmtId="0" fontId="68" fillId="0" borderId="19" xfId="50" applyFont="1" applyBorder="1" applyAlignment="1">
      <alignment wrapText="1"/>
    </xf>
    <xf numFmtId="165" fontId="65" fillId="0" borderId="6" xfId="50" applyNumberFormat="1" applyFont="1" applyBorder="1" applyAlignment="1">
      <alignment horizontal="center" vertical="center"/>
    </xf>
    <xf numFmtId="165" fontId="65" fillId="21" borderId="6" xfId="50" applyNumberFormat="1" applyFont="1" applyFill="1" applyBorder="1" applyAlignment="1">
      <alignment horizontal="center" vertical="center"/>
    </xf>
    <xf numFmtId="165" fontId="68" fillId="0" borderId="0" xfId="50" applyNumberFormat="1" applyFont="1" applyFill="1" applyBorder="1" applyAlignment="1">
      <alignment horizontal="center" vertical="center"/>
    </xf>
    <xf numFmtId="0" fontId="47" fillId="0" borderId="6" xfId="50" applyFont="1" applyBorder="1" applyAlignment="1">
      <alignment vertical="center" wrapText="1"/>
    </xf>
    <xf numFmtId="0" fontId="47" fillId="21" borderId="6" xfId="50" applyFont="1" applyFill="1" applyBorder="1" applyAlignment="1">
      <alignment horizontal="center" vertical="center"/>
    </xf>
    <xf numFmtId="0" fontId="72" fillId="0" borderId="16" xfId="50" applyFont="1" applyFill="1" applyBorder="1" applyAlignment="1">
      <alignment horizontal="right" vertical="center" wrapText="1"/>
    </xf>
    <xf numFmtId="0" fontId="72" fillId="0" borderId="61" xfId="50" applyFont="1" applyFill="1" applyBorder="1" applyAlignment="1">
      <alignment horizontal="right" vertical="center" wrapText="1"/>
    </xf>
    <xf numFmtId="0" fontId="72" fillId="0" borderId="19" xfId="50" applyFont="1" applyBorder="1" applyAlignment="1">
      <alignment horizontal="right"/>
    </xf>
    <xf numFmtId="165" fontId="72" fillId="0" borderId="6" xfId="41" applyNumberFormat="1" applyFont="1" applyFill="1" applyBorder="1" applyAlignment="1">
      <alignment horizontal="center" vertical="center"/>
    </xf>
    <xf numFmtId="165" fontId="72" fillId="0" borderId="0" xfId="41" applyNumberFormat="1" applyFont="1" applyFill="1" applyBorder="1" applyAlignment="1">
      <alignment horizontal="center" vertical="center"/>
    </xf>
    <xf numFmtId="0" fontId="65" fillId="0" borderId="16" xfId="50" applyFont="1" applyBorder="1" applyAlignment="1">
      <alignment vertical="center" wrapText="1"/>
    </xf>
    <xf numFmtId="166" fontId="68" fillId="0" borderId="6" xfId="53" applyNumberFormat="1" applyFont="1" applyFill="1" applyBorder="1" applyAlignment="1">
      <alignment horizontal="center" vertical="center" wrapText="1"/>
    </xf>
    <xf numFmtId="166" fontId="68" fillId="0" borderId="0" xfId="53" applyNumberFormat="1" applyFont="1" applyFill="1" applyBorder="1" applyAlignment="1">
      <alignment horizontal="center" vertical="center" wrapText="1"/>
    </xf>
    <xf numFmtId="0" fontId="72" fillId="0" borderId="16" xfId="50" applyFont="1" applyBorder="1" applyAlignment="1">
      <alignment horizontal="right" vertical="center" wrapText="1"/>
    </xf>
    <xf numFmtId="0" fontId="37" fillId="0" borderId="61" xfId="50" applyFont="1" applyBorder="1" applyAlignment="1">
      <alignment horizontal="right" wrapText="1"/>
    </xf>
    <xf numFmtId="0" fontId="37" fillId="0" borderId="19" xfId="50" applyFont="1" applyBorder="1" applyAlignment="1">
      <alignment horizontal="right" wrapText="1"/>
    </xf>
    <xf numFmtId="165" fontId="72" fillId="0" borderId="6" xfId="50" applyNumberFormat="1" applyFont="1" applyBorder="1" applyAlignment="1">
      <alignment horizontal="center" vertical="center"/>
    </xf>
    <xf numFmtId="165" fontId="72" fillId="21" borderId="6" xfId="50" applyNumberFormat="1" applyFont="1" applyFill="1" applyBorder="1" applyAlignment="1">
      <alignment horizontal="center" vertical="center"/>
    </xf>
    <xf numFmtId="165" fontId="72" fillId="0" borderId="0" xfId="50" applyNumberFormat="1" applyFont="1" applyFill="1" applyBorder="1" applyAlignment="1">
      <alignment horizontal="center" vertical="center"/>
    </xf>
    <xf numFmtId="0" fontId="59" fillId="17" borderId="16" xfId="50" applyFont="1" applyFill="1" applyBorder="1" applyAlignment="1" applyProtection="1">
      <alignment horizontal="center" vertical="center" textRotation="90" wrapText="1"/>
    </xf>
    <xf numFmtId="0" fontId="37" fillId="0" borderId="16" xfId="50" applyBorder="1" applyAlignment="1">
      <alignment horizontal="center" vertical="center" textRotation="90" wrapText="1"/>
    </xf>
    <xf numFmtId="0" fontId="37" fillId="0" borderId="16" xfId="50" applyBorder="1" applyAlignment="1">
      <alignment horizontal="center" vertical="center"/>
    </xf>
    <xf numFmtId="1" fontId="59" fillId="15" borderId="41" xfId="50" applyNumberFormat="1" applyFont="1" applyFill="1" applyBorder="1" applyAlignment="1" applyProtection="1">
      <alignment horizontal="center" vertical="center"/>
    </xf>
    <xf numFmtId="1" fontId="65" fillId="16" borderId="57" xfId="50" applyNumberFormat="1" applyFont="1" applyFill="1" applyBorder="1" applyAlignment="1">
      <alignment horizontal="center" vertical="center"/>
    </xf>
    <xf numFmtId="1" fontId="72" fillId="0" borderId="73" xfId="50" applyNumberFormat="1" applyFont="1" applyFill="1" applyBorder="1" applyAlignment="1">
      <alignment horizontal="center" vertical="center"/>
    </xf>
    <xf numFmtId="0" fontId="59" fillId="19" borderId="0" xfId="50" applyFont="1" applyFill="1" applyBorder="1" applyAlignment="1" applyProtection="1">
      <alignment horizontal="center" vertical="center" textRotation="90" wrapText="1"/>
    </xf>
    <xf numFmtId="0" fontId="66" fillId="19" borderId="0" xfId="50" applyFont="1" applyFill="1" applyBorder="1" applyAlignment="1" applyProtection="1">
      <alignment horizontal="center" vertical="center" textRotation="90" wrapText="1"/>
    </xf>
    <xf numFmtId="0" fontId="37" fillId="0" borderId="0" xfId="50" applyBorder="1" applyAlignment="1">
      <alignment horizontal="center" vertical="center" textRotation="90" wrapText="1"/>
    </xf>
    <xf numFmtId="0" fontId="37" fillId="0" borderId="0" xfId="50" applyBorder="1" applyAlignment="1">
      <alignment horizontal="center" vertical="center"/>
    </xf>
    <xf numFmtId="0" fontId="37" fillId="0" borderId="0" xfId="50" applyFill="1" applyBorder="1" applyAlignment="1">
      <alignment horizontal="center" vertical="center"/>
    </xf>
    <xf numFmtId="0" fontId="68" fillId="3" borderId="0" xfId="50" applyFont="1" applyFill="1" applyBorder="1" applyAlignment="1">
      <alignment horizontal="center" vertical="center"/>
    </xf>
    <xf numFmtId="0" fontId="68" fillId="15" borderId="0" xfId="50" applyFont="1" applyFill="1" applyBorder="1" applyAlignment="1">
      <alignment horizontal="center" vertical="center"/>
    </xf>
    <xf numFmtId="0" fontId="37" fillId="0" borderId="0" xfId="50" applyFont="1" applyFill="1" applyBorder="1"/>
    <xf numFmtId="0" fontId="111" fillId="17" borderId="0" xfId="40" applyFont="1" applyFill="1" applyBorder="1" applyAlignment="1" applyProtection="1">
      <alignment horizontal="center" vertical="center" wrapText="1"/>
    </xf>
    <xf numFmtId="0" fontId="16" fillId="0" borderId="0" xfId="40"/>
    <xf numFmtId="0" fontId="111" fillId="17" borderId="0" xfId="40" applyFont="1" applyFill="1" applyBorder="1" applyAlignment="1" applyProtection="1">
      <alignment horizontal="center" vertical="center" wrapText="1"/>
    </xf>
    <xf numFmtId="0" fontId="111" fillId="17" borderId="0" xfId="40" applyFont="1" applyFill="1" applyBorder="1" applyAlignment="1" applyProtection="1">
      <alignment horizontal="center"/>
    </xf>
    <xf numFmtId="0" fontId="16" fillId="0" borderId="0" xfId="40" applyBorder="1"/>
    <xf numFmtId="0" fontId="63" fillId="17" borderId="74" xfId="40" applyFont="1" applyFill="1" applyBorder="1" applyAlignment="1" applyProtection="1">
      <alignment horizontal="center" vertical="center" wrapText="1"/>
    </xf>
    <xf numFmtId="0" fontId="63" fillId="17" borderId="32" xfId="40" applyFont="1" applyFill="1" applyBorder="1" applyAlignment="1" applyProtection="1">
      <alignment horizontal="center" vertical="center" wrapText="1"/>
    </xf>
    <xf numFmtId="0" fontId="59" fillId="0" borderId="9" xfId="40" applyFont="1" applyBorder="1" applyAlignment="1">
      <alignment horizontal="center" vertical="center" wrapText="1"/>
    </xf>
    <xf numFmtId="0" fontId="59" fillId="19" borderId="75" xfId="40" applyFont="1" applyFill="1" applyBorder="1" applyAlignment="1" applyProtection="1">
      <alignment horizontal="center" vertical="center" wrapText="1"/>
    </xf>
    <xf numFmtId="0" fontId="19" fillId="17" borderId="75" xfId="40" applyFont="1" applyFill="1" applyBorder="1" applyAlignment="1" applyProtection="1">
      <alignment horizontal="center" vertical="center" textRotation="90" wrapText="1"/>
    </xf>
    <xf numFmtId="0" fontId="19" fillId="17" borderId="35" xfId="40" applyFont="1" applyFill="1" applyBorder="1" applyAlignment="1" applyProtection="1">
      <alignment horizontal="center" vertical="center" textRotation="90" wrapText="1"/>
    </xf>
    <xf numFmtId="0" fontId="19" fillId="17" borderId="74" xfId="40" applyFont="1" applyFill="1" applyBorder="1" applyAlignment="1" applyProtection="1">
      <alignment horizontal="center" vertical="center" textRotation="90" wrapText="1"/>
    </xf>
    <xf numFmtId="0" fontId="19" fillId="17" borderId="41" xfId="40" applyFont="1" applyFill="1" applyBorder="1" applyAlignment="1" applyProtection="1">
      <alignment horizontal="center" vertical="center" textRotation="90" wrapText="1"/>
    </xf>
    <xf numFmtId="0" fontId="73" fillId="17" borderId="6" xfId="40" applyFont="1" applyFill="1" applyBorder="1" applyAlignment="1" applyProtection="1">
      <alignment horizontal="center" vertical="center" textRotation="90" wrapText="1"/>
    </xf>
    <xf numFmtId="0" fontId="19" fillId="17" borderId="0" xfId="40" applyFont="1" applyFill="1" applyBorder="1" applyAlignment="1" applyProtection="1">
      <alignment horizontal="center" vertical="center" textRotation="90" wrapText="1"/>
    </xf>
    <xf numFmtId="0" fontId="19" fillId="17" borderId="9" xfId="40" applyFont="1" applyFill="1" applyBorder="1" applyAlignment="1" applyProtection="1">
      <alignment horizontal="center" vertical="center" wrapText="1"/>
    </xf>
    <xf numFmtId="0" fontId="19" fillId="19" borderId="9" xfId="40" applyFont="1" applyFill="1" applyBorder="1" applyAlignment="1" applyProtection="1">
      <alignment horizontal="center" vertical="center" wrapText="1"/>
    </xf>
    <xf numFmtId="0" fontId="19" fillId="17" borderId="45" xfId="40" applyFont="1" applyFill="1" applyBorder="1" applyAlignment="1" applyProtection="1">
      <alignment horizontal="center" vertical="center" wrapText="1"/>
    </xf>
    <xf numFmtId="0" fontId="19" fillId="17" borderId="41" xfId="40" applyFont="1" applyFill="1" applyBorder="1" applyAlignment="1" applyProtection="1">
      <alignment horizontal="center" vertical="center" wrapText="1"/>
    </xf>
    <xf numFmtId="0" fontId="19" fillId="17" borderId="76" xfId="40" applyFont="1" applyFill="1" applyBorder="1" applyAlignment="1" applyProtection="1">
      <alignment horizontal="center" vertical="center" wrapText="1"/>
    </xf>
    <xf numFmtId="0" fontId="114" fillId="17" borderId="77" xfId="40" applyFont="1" applyFill="1" applyBorder="1" applyAlignment="1" applyProtection="1">
      <alignment horizontal="center" vertical="center" wrapText="1"/>
    </xf>
    <xf numFmtId="0" fontId="114" fillId="17" borderId="6" xfId="40" applyFont="1" applyFill="1" applyBorder="1" applyAlignment="1" applyProtection="1">
      <alignment horizontal="center" vertical="center" wrapText="1"/>
    </xf>
    <xf numFmtId="0" fontId="19" fillId="17" borderId="0" xfId="40" applyFont="1" applyFill="1" applyBorder="1" applyAlignment="1" applyProtection="1">
      <alignment horizontal="center" vertical="center" wrapText="1"/>
    </xf>
    <xf numFmtId="0" fontId="63" fillId="17" borderId="58" xfId="40" applyFont="1" applyFill="1" applyBorder="1" applyAlignment="1" applyProtection="1">
      <alignment horizontal="center" vertical="center"/>
    </xf>
    <xf numFmtId="0" fontId="63" fillId="17" borderId="41" xfId="40" applyFont="1" applyFill="1" applyBorder="1" applyAlignment="1" applyProtection="1">
      <alignment horizontal="left" vertical="center"/>
    </xf>
    <xf numFmtId="0" fontId="19" fillId="0" borderId="6" xfId="40" applyFont="1" applyBorder="1" applyAlignment="1">
      <alignment horizontal="center" vertical="center"/>
    </xf>
    <xf numFmtId="0" fontId="63" fillId="19" borderId="76" xfId="40" applyFont="1" applyFill="1" applyBorder="1" applyAlignment="1" applyProtection="1">
      <alignment horizontal="center" vertical="center"/>
    </xf>
    <xf numFmtId="0" fontId="81" fillId="0" borderId="9" xfId="40" applyFont="1" applyBorder="1" applyAlignment="1">
      <alignment horizontal="center" vertical="center"/>
    </xf>
    <xf numFmtId="173" fontId="79" fillId="19" borderId="6" xfId="40" applyNumberFormat="1" applyFont="1" applyFill="1" applyBorder="1" applyAlignment="1" applyProtection="1">
      <alignment horizontal="center" vertical="center"/>
    </xf>
    <xf numFmtId="0" fontId="79" fillId="0" borderId="0" xfId="40" applyFont="1" applyFill="1" applyBorder="1" applyAlignment="1" applyProtection="1">
      <alignment horizontal="center" vertical="center"/>
    </xf>
    <xf numFmtId="0" fontId="115" fillId="19" borderId="76" xfId="40" applyFont="1" applyFill="1" applyBorder="1" applyAlignment="1" applyProtection="1">
      <alignment horizontal="center" vertical="center"/>
    </xf>
    <xf numFmtId="0" fontId="63" fillId="17" borderId="27" xfId="40" applyFont="1" applyFill="1" applyBorder="1" applyAlignment="1" applyProtection="1">
      <alignment horizontal="center" vertical="center"/>
    </xf>
    <xf numFmtId="0" fontId="63" fillId="17" borderId="29" xfId="40" applyFont="1" applyFill="1" applyBorder="1" applyAlignment="1" applyProtection="1">
      <alignment horizontal="center" vertical="center"/>
    </xf>
    <xf numFmtId="0" fontId="63" fillId="0" borderId="41" xfId="40" applyFont="1" applyBorder="1" applyAlignment="1" applyProtection="1">
      <alignment horizontal="left" vertical="center"/>
    </xf>
    <xf numFmtId="0" fontId="63" fillId="16" borderId="58" xfId="40" applyFont="1" applyFill="1" applyBorder="1" applyAlignment="1" applyProtection="1">
      <alignment horizontal="center" vertical="center"/>
    </xf>
    <xf numFmtId="0" fontId="63" fillId="16" borderId="58" xfId="40" applyFont="1" applyFill="1" applyBorder="1" applyAlignment="1" applyProtection="1">
      <alignment vertical="center"/>
    </xf>
    <xf numFmtId="0" fontId="63" fillId="16" borderId="9" xfId="40" applyFont="1" applyFill="1" applyBorder="1" applyAlignment="1" applyProtection="1">
      <alignment horizontal="center" vertical="center"/>
    </xf>
    <xf numFmtId="0" fontId="81" fillId="3" borderId="9" xfId="40" applyFont="1" applyFill="1" applyBorder="1" applyAlignment="1">
      <alignment horizontal="center" vertical="center"/>
    </xf>
    <xf numFmtId="173" fontId="63" fillId="16" borderId="6" xfId="40" applyNumberFormat="1" applyFont="1" applyFill="1" applyBorder="1" applyAlignment="1" applyProtection="1">
      <alignment horizontal="center" vertical="center"/>
    </xf>
    <xf numFmtId="0" fontId="63" fillId="0" borderId="0" xfId="40" applyFont="1" applyFill="1" applyBorder="1" applyAlignment="1" applyProtection="1">
      <alignment horizontal="center" vertical="center"/>
    </xf>
    <xf numFmtId="0" fontId="63" fillId="17" borderId="58" xfId="40" applyFont="1" applyFill="1" applyBorder="1" applyAlignment="1" applyProtection="1">
      <alignment horizontal="left" vertical="center"/>
    </xf>
    <xf numFmtId="0" fontId="19" fillId="17" borderId="6" xfId="40" applyFont="1" applyFill="1" applyBorder="1" applyAlignment="1">
      <alignment horizontal="center" vertical="center"/>
    </xf>
    <xf numFmtId="0" fontId="63" fillId="16" borderId="58" xfId="40" applyFont="1" applyFill="1" applyBorder="1" applyAlignment="1" applyProtection="1">
      <alignment vertical="center" wrapText="1"/>
    </xf>
    <xf numFmtId="0" fontId="16" fillId="3" borderId="78" xfId="40" applyFill="1" applyBorder="1" applyAlignment="1">
      <alignment vertical="center"/>
    </xf>
    <xf numFmtId="0" fontId="63" fillId="16" borderId="76" xfId="40" applyFont="1" applyFill="1" applyBorder="1" applyAlignment="1" applyProtection="1">
      <alignment horizontal="center" vertical="center"/>
    </xf>
    <xf numFmtId="173" fontId="63" fillId="16" borderId="16" xfId="40" applyNumberFormat="1" applyFont="1" applyFill="1" applyBorder="1" applyAlignment="1" applyProtection="1">
      <alignment horizontal="center" vertical="center"/>
    </xf>
    <xf numFmtId="0" fontId="63" fillId="17" borderId="39" xfId="40" applyFont="1" applyFill="1" applyBorder="1" applyAlignment="1" applyProtection="1">
      <alignment horizontal="center" vertical="center" wrapText="1"/>
    </xf>
    <xf numFmtId="9" fontId="63" fillId="0" borderId="45" xfId="40" applyNumberFormat="1" applyFont="1" applyFill="1" applyBorder="1" applyAlignment="1" applyProtection="1">
      <alignment horizontal="center" vertical="center"/>
    </xf>
    <xf numFmtId="166" fontId="63" fillId="17" borderId="45" xfId="40" applyNumberFormat="1" applyFont="1" applyFill="1" applyBorder="1" applyAlignment="1" applyProtection="1">
      <alignment horizontal="center" vertical="center"/>
    </xf>
    <xf numFmtId="166" fontId="63" fillId="19" borderId="45" xfId="40" applyNumberFormat="1" applyFont="1" applyFill="1" applyBorder="1" applyAlignment="1" applyProtection="1">
      <alignment horizontal="center" vertical="center"/>
    </xf>
    <xf numFmtId="166" fontId="116" fillId="17" borderId="79" xfId="46" applyNumberFormat="1" applyFont="1" applyFill="1" applyBorder="1" applyAlignment="1" applyProtection="1">
      <alignment horizontal="center" vertical="center"/>
    </xf>
    <xf numFmtId="173" fontId="117" fillId="0" borderId="16" xfId="40" applyNumberFormat="1" applyFont="1" applyFill="1" applyBorder="1" applyAlignment="1" applyProtection="1">
      <alignment horizontal="left" vertical="center" wrapText="1"/>
    </xf>
    <xf numFmtId="0" fontId="118" fillId="0" borderId="0" xfId="40" applyFont="1" applyBorder="1" applyAlignment="1">
      <alignment horizontal="left" vertical="center" wrapText="1"/>
    </xf>
    <xf numFmtId="0" fontId="63" fillId="16" borderId="6" xfId="40" applyFont="1" applyFill="1" applyBorder="1" applyAlignment="1" applyProtection="1">
      <alignment horizontal="center" vertical="center" wrapText="1"/>
    </xf>
    <xf numFmtId="165" fontId="63" fillId="3" borderId="6" xfId="40" applyNumberFormat="1" applyFont="1" applyFill="1" applyBorder="1" applyAlignment="1" applyProtection="1">
      <alignment horizontal="center" vertical="center"/>
    </xf>
    <xf numFmtId="165" fontId="63" fillId="3" borderId="15" xfId="40" applyNumberFormat="1" applyFont="1" applyFill="1" applyBorder="1" applyAlignment="1" applyProtection="1">
      <alignment horizontal="center" vertical="center"/>
    </xf>
    <xf numFmtId="0" fontId="120" fillId="0" borderId="0" xfId="40" applyFont="1" applyBorder="1" applyAlignment="1">
      <alignment horizontal="left" wrapText="1"/>
    </xf>
    <xf numFmtId="0" fontId="75" fillId="0" borderId="6" xfId="40" applyFont="1" applyFill="1" applyBorder="1" applyAlignment="1" applyProtection="1">
      <alignment horizontal="right" vertical="center" wrapText="1"/>
    </xf>
    <xf numFmtId="165" fontId="75" fillId="0" borderId="6" xfId="40" applyNumberFormat="1" applyFont="1" applyFill="1" applyBorder="1" applyAlignment="1" applyProtection="1">
      <alignment horizontal="center" vertical="center"/>
    </xf>
    <xf numFmtId="165" fontId="75" fillId="0" borderId="15" xfId="40" applyNumberFormat="1" applyFont="1" applyFill="1" applyBorder="1" applyAlignment="1" applyProtection="1">
      <alignment horizontal="center" vertical="center"/>
    </xf>
    <xf numFmtId="0" fontId="120" fillId="0" borderId="0" xfId="40" applyFont="1" applyFill="1" applyBorder="1" applyAlignment="1">
      <alignment horizontal="center" wrapText="1"/>
    </xf>
    <xf numFmtId="0" fontId="122" fillId="0" borderId="0" xfId="40" applyFont="1" applyFill="1" applyAlignment="1">
      <alignment horizontal="right"/>
    </xf>
    <xf numFmtId="0" fontId="123" fillId="0" borderId="45" xfId="40" applyFont="1" applyFill="1" applyBorder="1" applyAlignment="1" applyProtection="1">
      <alignment horizontal="center" vertical="center" wrapText="1"/>
    </xf>
    <xf numFmtId="0" fontId="123" fillId="0" borderId="57" xfId="40" applyFont="1" applyFill="1" applyBorder="1" applyAlignment="1" applyProtection="1">
      <alignment horizontal="center" vertical="center" wrapText="1"/>
    </xf>
    <xf numFmtId="166" fontId="123" fillId="0" borderId="15" xfId="46" applyNumberFormat="1" applyFont="1" applyFill="1" applyBorder="1" applyAlignment="1" applyProtection="1">
      <alignment horizontal="center" vertical="center"/>
    </xf>
    <xf numFmtId="0" fontId="124" fillId="0" borderId="0" xfId="40" applyFont="1" applyAlignment="1">
      <alignment horizontal="center"/>
    </xf>
    <xf numFmtId="0" fontId="124" fillId="0" borderId="0" xfId="40" applyFont="1"/>
    <xf numFmtId="0" fontId="75" fillId="0" borderId="80" xfId="40" applyFont="1" applyFill="1" applyBorder="1" applyAlignment="1" applyProtection="1">
      <alignment horizontal="right" vertical="center" wrapText="1"/>
    </xf>
    <xf numFmtId="0" fontId="122" fillId="0" borderId="61" xfId="40" applyFont="1" applyFill="1" applyBorder="1" applyAlignment="1">
      <alignment horizontal="right" vertical="center"/>
    </xf>
    <xf numFmtId="0" fontId="122" fillId="0" borderId="28" xfId="40" applyFont="1" applyBorder="1" applyAlignment="1">
      <alignment horizontal="right" vertical="center"/>
    </xf>
    <xf numFmtId="0" fontId="75" fillId="0" borderId="76" xfId="40" applyFont="1" applyFill="1" applyBorder="1" applyAlignment="1" applyProtection="1">
      <alignment horizontal="center" vertical="center"/>
    </xf>
    <xf numFmtId="0" fontId="122" fillId="0" borderId="9" xfId="40" applyFont="1" applyFill="1" applyBorder="1" applyAlignment="1">
      <alignment horizontal="center" vertical="center"/>
    </xf>
    <xf numFmtId="0" fontId="75" fillId="0" borderId="6" xfId="40" applyFont="1" applyFill="1" applyBorder="1" applyAlignment="1" applyProtection="1">
      <alignment horizontal="center" vertical="center"/>
    </xf>
    <xf numFmtId="0" fontId="122" fillId="0" borderId="42" xfId="40" applyFont="1" applyFill="1" applyBorder="1" applyAlignment="1">
      <alignment horizontal="center" vertical="center"/>
    </xf>
    <xf numFmtId="0" fontId="122" fillId="0" borderId="76" xfId="40" applyFont="1" applyFill="1" applyBorder="1" applyAlignment="1">
      <alignment horizontal="center" vertical="center"/>
    </xf>
    <xf numFmtId="0" fontId="75" fillId="0" borderId="57" xfId="40" applyFont="1" applyFill="1" applyBorder="1" applyAlignment="1" applyProtection="1">
      <alignment horizontal="center" vertical="center"/>
    </xf>
    <xf numFmtId="0" fontId="122" fillId="0" borderId="0" xfId="40" applyFont="1" applyFill="1" applyAlignment="1">
      <alignment horizontal="center"/>
    </xf>
    <xf numFmtId="0" fontId="122" fillId="0" borderId="0" xfId="40" applyFont="1" applyFill="1"/>
    <xf numFmtId="0" fontId="125" fillId="0" borderId="81" xfId="40" applyFont="1" applyFill="1" applyBorder="1" applyAlignment="1" applyProtection="1">
      <alignment horizontal="right" vertical="center" wrapText="1"/>
    </xf>
    <xf numFmtId="0" fontId="125" fillId="0" borderId="82" xfId="40" applyFont="1" applyFill="1" applyBorder="1" applyAlignment="1" applyProtection="1">
      <alignment horizontal="right" vertical="center" wrapText="1"/>
    </xf>
    <xf numFmtId="0" fontId="125" fillId="0" borderId="83" xfId="40" applyFont="1" applyFill="1" applyBorder="1" applyAlignment="1" applyProtection="1">
      <alignment horizontal="right" vertical="center" wrapText="1"/>
    </xf>
    <xf numFmtId="165" fontId="125" fillId="0" borderId="6" xfId="40" applyNumberFormat="1" applyFont="1" applyFill="1" applyBorder="1" applyAlignment="1" applyProtection="1">
      <alignment horizontal="center" vertical="center"/>
    </xf>
    <xf numFmtId="165" fontId="125" fillId="0" borderId="15" xfId="40" applyNumberFormat="1" applyFont="1" applyFill="1" applyBorder="1" applyAlignment="1" applyProtection="1">
      <alignment horizontal="center" vertical="center"/>
    </xf>
    <xf numFmtId="0" fontId="125" fillId="0" borderId="6" xfId="40" applyFont="1" applyFill="1" applyBorder="1" applyAlignment="1" applyProtection="1">
      <alignment horizontal="right" wrapText="1"/>
    </xf>
    <xf numFmtId="165" fontId="75" fillId="0" borderId="76" xfId="40" applyNumberFormat="1" applyFont="1" applyFill="1" applyBorder="1" applyAlignment="1" applyProtection="1">
      <alignment horizontal="center" vertical="center"/>
    </xf>
    <xf numFmtId="165" fontId="122" fillId="0" borderId="9" xfId="40" applyNumberFormat="1" applyFont="1" applyFill="1" applyBorder="1" applyAlignment="1">
      <alignment horizontal="center" vertical="center"/>
    </xf>
    <xf numFmtId="0" fontId="122" fillId="0" borderId="6" xfId="40" applyFont="1" applyBorder="1" applyAlignment="1">
      <alignment horizontal="center"/>
    </xf>
    <xf numFmtId="165" fontId="122" fillId="0" borderId="42" xfId="40" applyNumberFormat="1" applyFont="1" applyFill="1" applyBorder="1" applyAlignment="1">
      <alignment horizontal="center" vertical="center"/>
    </xf>
    <xf numFmtId="165" fontId="122" fillId="0" borderId="6" xfId="40" applyNumberFormat="1" applyFont="1" applyFill="1" applyBorder="1" applyAlignment="1">
      <alignment horizontal="center" vertical="center"/>
    </xf>
    <xf numFmtId="0" fontId="16" fillId="0" borderId="0" xfId="40" applyAlignment="1">
      <alignment horizontal="center"/>
    </xf>
    <xf numFmtId="0" fontId="16" fillId="17" borderId="0" xfId="40" applyFont="1" applyFill="1" applyBorder="1" applyProtection="1"/>
    <xf numFmtId="0" fontId="81" fillId="17" borderId="0" xfId="40" applyFont="1" applyFill="1" applyBorder="1" applyAlignment="1" applyProtection="1">
      <alignment horizontal="center" vertical="center"/>
    </xf>
    <xf numFmtId="0" fontId="81" fillId="17" borderId="0" xfId="40" applyFont="1" applyFill="1" applyBorder="1" applyAlignment="1">
      <alignment horizontal="center" vertical="center"/>
    </xf>
    <xf numFmtId="0" fontId="126" fillId="17" borderId="0" xfId="40" applyFont="1" applyFill="1" applyBorder="1" applyAlignment="1" applyProtection="1">
      <alignment horizontal="center" vertical="center"/>
    </xf>
    <xf numFmtId="0" fontId="16" fillId="0" borderId="0" xfId="40" applyBorder="1" applyAlignment="1"/>
    <xf numFmtId="0" fontId="126" fillId="17" borderId="0" xfId="40" applyFont="1" applyFill="1" applyBorder="1" applyAlignment="1" applyProtection="1">
      <alignment horizontal="left" vertical="center" wrapText="1"/>
    </xf>
    <xf numFmtId="0" fontId="19" fillId="17" borderId="84" xfId="40" applyFont="1" applyFill="1" applyBorder="1" applyAlignment="1" applyProtection="1">
      <alignment horizontal="center" vertical="center" textRotation="90" wrapText="1"/>
    </xf>
    <xf numFmtId="0" fontId="19" fillId="17" borderId="58" xfId="40" applyFont="1" applyFill="1" applyBorder="1" applyAlignment="1" applyProtection="1">
      <alignment horizontal="center" vertical="center" wrapText="1"/>
    </xf>
    <xf numFmtId="0" fontId="114" fillId="0" borderId="0" xfId="40" applyFont="1" applyFill="1" applyBorder="1" applyAlignment="1" applyProtection="1">
      <alignment horizontal="center" vertical="center" wrapText="1"/>
    </xf>
    <xf numFmtId="0" fontId="16" fillId="0" borderId="0" xfId="40" applyFill="1" applyBorder="1"/>
    <xf numFmtId="165" fontId="63" fillId="19" borderId="76" xfId="40" applyNumberFormat="1" applyFont="1" applyFill="1" applyBorder="1" applyAlignment="1" applyProtection="1">
      <alignment horizontal="center" vertical="center"/>
    </xf>
    <xf numFmtId="165" fontId="66" fillId="0" borderId="76" xfId="40" applyNumberFormat="1" applyFont="1" applyFill="1" applyBorder="1" applyAlignment="1" applyProtection="1">
      <alignment horizontal="center" vertical="center"/>
    </xf>
    <xf numFmtId="0" fontId="66" fillId="0" borderId="6" xfId="40" applyFont="1" applyFill="1" applyBorder="1" applyAlignment="1" applyProtection="1">
      <alignment horizontal="center" vertical="center"/>
    </xf>
    <xf numFmtId="165" fontId="63" fillId="0" borderId="0" xfId="40" applyNumberFormat="1" applyFont="1" applyFill="1" applyBorder="1" applyAlignment="1" applyProtection="1">
      <alignment horizontal="center" vertical="center"/>
    </xf>
    <xf numFmtId="0" fontId="63" fillId="19" borderId="58" xfId="40" applyFont="1" applyFill="1" applyBorder="1" applyAlignment="1" applyProtection="1">
      <alignment horizontal="center" vertical="center"/>
    </xf>
    <xf numFmtId="0" fontId="63" fillId="19" borderId="58" xfId="40" applyFont="1" applyFill="1" applyBorder="1" applyAlignment="1" applyProtection="1">
      <alignment vertical="center"/>
    </xf>
    <xf numFmtId="2" fontId="63" fillId="19" borderId="76" xfId="40" applyNumberFormat="1" applyFont="1" applyFill="1" applyBorder="1" applyAlignment="1" applyProtection="1">
      <alignment horizontal="center" vertical="center"/>
    </xf>
    <xf numFmtId="165" fontId="63" fillId="19" borderId="27" xfId="40" applyNumberFormat="1" applyFont="1" applyFill="1" applyBorder="1" applyAlignment="1" applyProtection="1">
      <alignment horizontal="center" vertical="center"/>
    </xf>
    <xf numFmtId="166" fontId="63" fillId="0" borderId="45" xfId="40" applyNumberFormat="1" applyFont="1" applyFill="1" applyBorder="1" applyAlignment="1" applyProtection="1">
      <alignment horizontal="center" vertical="center"/>
    </xf>
    <xf numFmtId="166" fontId="63" fillId="17" borderId="27" xfId="40" applyNumberFormat="1" applyFont="1" applyFill="1" applyBorder="1" applyAlignment="1" applyProtection="1">
      <alignment horizontal="center" vertical="center"/>
    </xf>
    <xf numFmtId="166" fontId="116" fillId="17" borderId="85" xfId="46" applyNumberFormat="1" applyFont="1" applyFill="1" applyBorder="1" applyAlignment="1" applyProtection="1">
      <alignment horizontal="center" vertical="center"/>
    </xf>
    <xf numFmtId="173" fontId="127" fillId="0" borderId="0" xfId="40" applyNumberFormat="1" applyFont="1" applyFill="1" applyBorder="1" applyAlignment="1" applyProtection="1">
      <alignment horizontal="left" vertical="center" wrapText="1"/>
    </xf>
    <xf numFmtId="0" fontId="16" fillId="0" borderId="0" xfId="40" applyFill="1"/>
    <xf numFmtId="0" fontId="128" fillId="0" borderId="45" xfId="40" applyFont="1" applyFill="1" applyBorder="1" applyAlignment="1" applyProtection="1">
      <alignment horizontal="center" vertical="center" wrapText="1"/>
    </xf>
    <xf numFmtId="0" fontId="128" fillId="0" borderId="57" xfId="40" applyFont="1" applyFill="1" applyBorder="1" applyAlignment="1" applyProtection="1">
      <alignment horizontal="center" vertical="center" wrapText="1"/>
    </xf>
    <xf numFmtId="166" fontId="124" fillId="0" borderId="15" xfId="46" applyNumberFormat="1" applyFont="1" applyFill="1" applyBorder="1" applyAlignment="1" applyProtection="1">
      <alignment horizontal="center" vertical="center"/>
    </xf>
    <xf numFmtId="166" fontId="15" fillId="0" borderId="15" xfId="46" applyNumberFormat="1" applyFont="1" applyFill="1" applyBorder="1" applyAlignment="1" applyProtection="1">
      <alignment horizontal="center" vertical="center" wrapText="1"/>
    </xf>
    <xf numFmtId="166" fontId="15" fillId="0" borderId="6" xfId="46" applyNumberFormat="1" applyFont="1" applyFill="1" applyBorder="1" applyAlignment="1" applyProtection="1">
      <alignment horizontal="center" vertical="center"/>
    </xf>
    <xf numFmtId="0" fontId="57" fillId="17" borderId="0" xfId="43" applyFont="1" applyFill="1" applyBorder="1" applyAlignment="1" applyProtection="1">
      <alignment horizontal="center" wrapText="1"/>
    </xf>
    <xf numFmtId="0" fontId="16" fillId="0" borderId="0" xfId="40" applyAlignment="1">
      <alignment wrapText="1"/>
    </xf>
    <xf numFmtId="0" fontId="16" fillId="0" borderId="0" xfId="40" applyAlignment="1">
      <alignment wrapText="1"/>
    </xf>
    <xf numFmtId="0" fontId="111" fillId="17" borderId="91" xfId="43" applyFont="1" applyFill="1" applyBorder="1" applyAlignment="1" applyProtection="1">
      <alignment horizontal="left"/>
    </xf>
    <xf numFmtId="0" fontId="16" fillId="0" borderId="0" xfId="43"/>
    <xf numFmtId="0" fontId="63" fillId="17" borderId="74" xfId="43" applyFont="1" applyFill="1" applyBorder="1" applyAlignment="1" applyProtection="1">
      <alignment horizontal="center" vertical="center" wrapText="1"/>
    </xf>
    <xf numFmtId="0" fontId="63" fillId="17" borderId="32" xfId="43" applyFont="1" applyFill="1" applyBorder="1" applyAlignment="1" applyProtection="1">
      <alignment horizontal="center" vertical="center" wrapText="1"/>
    </xf>
    <xf numFmtId="0" fontId="79" fillId="17" borderId="74" xfId="43" applyFont="1" applyFill="1" applyBorder="1" applyAlignment="1" applyProtection="1">
      <alignment horizontal="center" vertical="center" wrapText="1"/>
    </xf>
    <xf numFmtId="0" fontId="75" fillId="19" borderId="75" xfId="43" applyFont="1" applyFill="1" applyBorder="1" applyAlignment="1" applyProtection="1">
      <alignment horizontal="center" vertical="center" wrapText="1"/>
    </xf>
    <xf numFmtId="0" fontId="16" fillId="17" borderId="75" xfId="43" applyFont="1" applyFill="1" applyBorder="1" applyAlignment="1" applyProtection="1">
      <alignment horizontal="center" vertical="center" textRotation="90" wrapText="1"/>
    </xf>
    <xf numFmtId="0" fontId="126" fillId="17" borderId="75" xfId="43" applyFont="1" applyFill="1" applyBorder="1" applyAlignment="1" applyProtection="1">
      <alignment horizontal="center" vertical="center" textRotation="90" wrapText="1"/>
    </xf>
    <xf numFmtId="0" fontId="15" fillId="17" borderId="75" xfId="43" applyFont="1" applyFill="1" applyBorder="1" applyAlignment="1" applyProtection="1">
      <alignment horizontal="center" vertical="center" textRotation="90" wrapText="1"/>
    </xf>
    <xf numFmtId="0" fontId="16" fillId="17" borderId="35" xfId="43" applyFont="1" applyFill="1" applyBorder="1" applyAlignment="1" applyProtection="1">
      <alignment horizontal="center" vertical="center" textRotation="90" wrapText="1"/>
    </xf>
    <xf numFmtId="0" fontId="16" fillId="17" borderId="84" xfId="43" applyFont="1" applyFill="1" applyBorder="1" applyAlignment="1" applyProtection="1">
      <alignment horizontal="center" vertical="center" textRotation="90" wrapText="1"/>
    </xf>
    <xf numFmtId="0" fontId="16" fillId="17" borderId="6" xfId="43" applyFont="1" applyFill="1" applyBorder="1" applyAlignment="1" applyProtection="1">
      <alignment horizontal="center" vertical="center" textRotation="90" wrapText="1"/>
    </xf>
    <xf numFmtId="0" fontId="16" fillId="17" borderId="9" xfId="43" applyFont="1" applyFill="1" applyBorder="1" applyAlignment="1" applyProtection="1">
      <alignment horizontal="center" vertical="center" wrapText="1"/>
    </xf>
    <xf numFmtId="0" fontId="16" fillId="19" borderId="9" xfId="43" applyFont="1" applyFill="1" applyBorder="1" applyAlignment="1" applyProtection="1">
      <alignment horizontal="center" vertical="center" wrapText="1"/>
    </xf>
    <xf numFmtId="0" fontId="16" fillId="17" borderId="41" xfId="43" applyFont="1" applyFill="1" applyBorder="1" applyAlignment="1" applyProtection="1">
      <alignment horizontal="center" vertical="center" wrapText="1"/>
    </xf>
    <xf numFmtId="0" fontId="16" fillId="17" borderId="58" xfId="43" applyFont="1" applyFill="1" applyBorder="1" applyAlignment="1" applyProtection="1">
      <alignment horizontal="center" vertical="center" wrapText="1"/>
    </xf>
    <xf numFmtId="0" fontId="132" fillId="17" borderId="6" xfId="43" applyFont="1" applyFill="1" applyBorder="1" applyAlignment="1" applyProtection="1">
      <alignment horizontal="center" vertical="center" wrapText="1"/>
    </xf>
    <xf numFmtId="0" fontId="63" fillId="17" borderId="58" xfId="43" applyFont="1" applyFill="1" applyBorder="1" applyAlignment="1" applyProtection="1">
      <alignment horizontal="center" vertical="center"/>
    </xf>
    <xf numFmtId="0" fontId="63" fillId="17" borderId="41" xfId="43" applyFont="1" applyFill="1" applyBorder="1" applyAlignment="1" applyProtection="1">
      <alignment horizontal="left" vertical="center"/>
    </xf>
    <xf numFmtId="1" fontId="16" fillId="0" borderId="6" xfId="40" applyNumberFormat="1" applyBorder="1" applyAlignment="1">
      <alignment horizontal="center" vertical="center"/>
    </xf>
    <xf numFmtId="1" fontId="63" fillId="19" borderId="76" xfId="43" applyNumberFormat="1" applyFont="1" applyFill="1" applyBorder="1" applyAlignment="1" applyProtection="1">
      <alignment horizontal="center" vertical="center"/>
    </xf>
    <xf numFmtId="1" fontId="133" fillId="0" borderId="9" xfId="43" applyNumberFormat="1" applyFont="1" applyBorder="1" applyAlignment="1">
      <alignment horizontal="center" vertical="center"/>
    </xf>
    <xf numFmtId="0" fontId="63" fillId="17" borderId="27" xfId="43" applyFont="1" applyFill="1" applyBorder="1" applyAlignment="1" applyProtection="1">
      <alignment horizontal="center" vertical="center"/>
    </xf>
    <xf numFmtId="0" fontId="63" fillId="17" borderId="29" xfId="43" applyFont="1" applyFill="1" applyBorder="1" applyAlignment="1" applyProtection="1">
      <alignment horizontal="center" vertical="center"/>
    </xf>
    <xf numFmtId="0" fontId="63" fillId="0" borderId="41" xfId="43" applyFont="1" applyBorder="1" applyAlignment="1" applyProtection="1">
      <alignment horizontal="left" vertical="center"/>
    </xf>
    <xf numFmtId="0" fontId="63" fillId="19" borderId="58" xfId="43" applyFont="1" applyFill="1" applyBorder="1" applyAlignment="1" applyProtection="1">
      <alignment horizontal="center" vertical="center"/>
    </xf>
    <xf numFmtId="0" fontId="63" fillId="19" borderId="58" xfId="43" applyFont="1" applyFill="1" applyBorder="1" applyAlignment="1" applyProtection="1">
      <alignment vertical="center"/>
    </xf>
    <xf numFmtId="1" fontId="68" fillId="15" borderId="6" xfId="40" applyNumberFormat="1" applyFont="1" applyFill="1" applyBorder="1" applyAlignment="1">
      <alignment horizontal="center" vertical="center"/>
    </xf>
    <xf numFmtId="0" fontId="63" fillId="19" borderId="41" xfId="43" applyFont="1" applyFill="1" applyBorder="1" applyAlignment="1" applyProtection="1">
      <alignment horizontal="center" vertical="center"/>
    </xf>
    <xf numFmtId="0" fontId="134" fillId="19" borderId="6" xfId="43" applyFont="1" applyFill="1" applyBorder="1" applyAlignment="1" applyProtection="1">
      <alignment horizontal="center" vertical="center"/>
    </xf>
    <xf numFmtId="0" fontId="134" fillId="19" borderId="16" xfId="43" applyFont="1" applyFill="1" applyBorder="1" applyAlignment="1" applyProtection="1">
      <alignment horizontal="center" vertical="center"/>
    </xf>
    <xf numFmtId="0" fontId="63" fillId="17" borderId="58" xfId="43" applyFont="1" applyFill="1" applyBorder="1" applyAlignment="1" applyProtection="1">
      <alignment horizontal="left" vertical="center"/>
    </xf>
    <xf numFmtId="0" fontId="63" fillId="16" borderId="58" xfId="43" applyFont="1" applyFill="1" applyBorder="1" applyAlignment="1" applyProtection="1">
      <alignment vertical="center" wrapText="1"/>
    </xf>
    <xf numFmtId="0" fontId="16" fillId="0" borderId="59" xfId="40" applyBorder="1" applyAlignment="1">
      <alignment vertical="center" wrapText="1"/>
    </xf>
    <xf numFmtId="1" fontId="68" fillId="3" borderId="6" xfId="40" applyNumberFormat="1" applyFont="1" applyFill="1" applyBorder="1" applyAlignment="1">
      <alignment horizontal="center" vertical="center"/>
    </xf>
    <xf numFmtId="1" fontId="115" fillId="16" borderId="76" xfId="43" applyNumberFormat="1" applyFont="1" applyFill="1" applyBorder="1" applyAlignment="1" applyProtection="1">
      <alignment horizontal="center" vertical="center"/>
    </xf>
    <xf numFmtId="1" fontId="115" fillId="16" borderId="58" xfId="43" applyNumberFormat="1" applyFont="1" applyFill="1" applyBorder="1" applyAlignment="1" applyProtection="1">
      <alignment horizontal="center" vertical="center"/>
    </xf>
    <xf numFmtId="1" fontId="115" fillId="16" borderId="6" xfId="43" applyNumberFormat="1" applyFont="1" applyFill="1" applyBorder="1" applyAlignment="1" applyProtection="1">
      <alignment horizontal="center" vertical="center"/>
    </xf>
    <xf numFmtId="0" fontId="63" fillId="17" borderId="92" xfId="43" applyFont="1" applyFill="1" applyBorder="1" applyAlignment="1" applyProtection="1">
      <alignment horizontal="center" vertical="center" wrapText="1"/>
    </xf>
    <xf numFmtId="9" fontId="63" fillId="0" borderId="45" xfId="43" applyNumberFormat="1" applyFont="1" applyFill="1" applyBorder="1" applyAlignment="1" applyProtection="1">
      <alignment horizontal="center" vertical="center"/>
    </xf>
    <xf numFmtId="166" fontId="135" fillId="17" borderId="45" xfId="47" applyNumberFormat="1" applyFont="1" applyFill="1" applyBorder="1" applyAlignment="1" applyProtection="1">
      <alignment horizontal="center" vertical="center"/>
    </xf>
    <xf numFmtId="0" fontId="59" fillId="16" borderId="9" xfId="40" applyFont="1" applyFill="1" applyBorder="1" applyAlignment="1" applyProtection="1">
      <alignment vertical="center" wrapText="1"/>
    </xf>
    <xf numFmtId="0" fontId="59" fillId="16" borderId="45" xfId="40" applyFont="1" applyFill="1" applyBorder="1" applyAlignment="1" applyProtection="1">
      <alignment vertical="center" wrapText="1"/>
    </xf>
    <xf numFmtId="173" fontId="63" fillId="16" borderId="9" xfId="40" applyNumberFormat="1" applyFont="1" applyFill="1" applyBorder="1" applyAlignment="1" applyProtection="1">
      <alignment horizontal="center" vertical="center"/>
    </xf>
    <xf numFmtId="0" fontId="16" fillId="3" borderId="0" xfId="40" applyFill="1"/>
    <xf numFmtId="173" fontId="63" fillId="3" borderId="0" xfId="40" applyNumberFormat="1" applyFont="1" applyFill="1" applyBorder="1" applyAlignment="1" applyProtection="1">
      <alignment horizontal="center" vertical="center"/>
    </xf>
    <xf numFmtId="0" fontId="16" fillId="3" borderId="0" xfId="40" applyFill="1" applyAlignment="1">
      <alignment horizontal="center" vertical="center"/>
    </xf>
    <xf numFmtId="0" fontId="125" fillId="0" borderId="86" xfId="43" applyFont="1" applyFill="1" applyBorder="1" applyAlignment="1" applyProtection="1">
      <alignment horizontal="right" vertical="center" wrapText="1"/>
    </xf>
    <xf numFmtId="0" fontId="125" fillId="0" borderId="87" xfId="43" applyFont="1" applyFill="1" applyBorder="1" applyAlignment="1" applyProtection="1">
      <alignment horizontal="right" vertical="center" wrapText="1"/>
    </xf>
    <xf numFmtId="0" fontId="125" fillId="0" borderId="88" xfId="43" applyFont="1" applyFill="1" applyBorder="1" applyAlignment="1" applyProtection="1">
      <alignment horizontal="right" vertical="center" wrapText="1"/>
    </xf>
    <xf numFmtId="173" fontId="125" fillId="0" borderId="89" xfId="43" applyNumberFormat="1" applyFont="1" applyFill="1" applyBorder="1" applyAlignment="1" applyProtection="1">
      <alignment horizontal="center" vertical="center"/>
    </xf>
    <xf numFmtId="0" fontId="128" fillId="0" borderId="15" xfId="43" applyFont="1" applyFill="1" applyBorder="1" applyAlignment="1" applyProtection="1">
      <alignment horizontal="center" vertical="center" wrapText="1"/>
    </xf>
    <xf numFmtId="166" fontId="19" fillId="0" borderId="15" xfId="47" applyNumberFormat="1" applyFont="1" applyFill="1" applyBorder="1" applyAlignment="1" applyProtection="1">
      <alignment horizontal="center" vertical="center"/>
    </xf>
    <xf numFmtId="0" fontId="70" fillId="0" borderId="93" xfId="43" applyFont="1" applyFill="1" applyBorder="1" applyAlignment="1" applyProtection="1">
      <alignment horizontal="right" vertical="center" wrapText="1"/>
    </xf>
    <xf numFmtId="0" fontId="16" fillId="0" borderId="94" xfId="40" applyFont="1" applyFill="1" applyBorder="1" applyAlignment="1">
      <alignment horizontal="right" vertical="center" wrapText="1"/>
    </xf>
    <xf numFmtId="0" fontId="16" fillId="0" borderId="95" xfId="40" applyFont="1" applyBorder="1" applyAlignment="1">
      <alignment horizontal="right" vertical="center" wrapText="1"/>
    </xf>
    <xf numFmtId="1" fontId="71" fillId="0" borderId="76" xfId="43" applyNumberFormat="1" applyFont="1" applyFill="1" applyBorder="1" applyAlignment="1" applyProtection="1">
      <alignment horizontal="center" vertical="center"/>
    </xf>
    <xf numFmtId="1" fontId="71" fillId="0" borderId="58" xfId="43" applyNumberFormat="1" applyFont="1" applyFill="1" applyBorder="1" applyAlignment="1" applyProtection="1">
      <alignment horizontal="center" vertical="center"/>
    </xf>
    <xf numFmtId="1" fontId="71" fillId="0" borderId="6" xfId="43" applyNumberFormat="1" applyFont="1" applyFill="1" applyBorder="1" applyAlignment="1" applyProtection="1">
      <alignment horizontal="center" vertical="center"/>
    </xf>
    <xf numFmtId="0" fontId="16" fillId="0" borderId="0" xfId="40" applyFont="1"/>
    <xf numFmtId="0" fontId="71" fillId="0" borderId="6" xfId="43" applyFont="1" applyFill="1" applyBorder="1" applyAlignment="1" applyProtection="1">
      <alignment horizontal="right" vertical="center" wrapText="1"/>
    </xf>
    <xf numFmtId="173" fontId="71" fillId="0" borderId="6" xfId="43" applyNumberFormat="1" applyFont="1" applyFill="1" applyBorder="1" applyAlignment="1" applyProtection="1">
      <alignment horizontal="center" vertical="center"/>
    </xf>
    <xf numFmtId="0" fontId="57" fillId="17" borderId="0" xfId="40" applyFont="1" applyFill="1" applyBorder="1" applyAlignment="1" applyProtection="1">
      <alignment horizontal="center"/>
    </xf>
    <xf numFmtId="0" fontId="73" fillId="17" borderId="75" xfId="40" applyFont="1" applyFill="1" applyBorder="1" applyAlignment="1" applyProtection="1">
      <alignment horizontal="center" vertical="center" textRotation="90" wrapText="1"/>
    </xf>
    <xf numFmtId="0" fontId="19" fillId="59" borderId="84" xfId="40" applyFont="1" applyFill="1" applyBorder="1" applyAlignment="1" applyProtection="1">
      <alignment horizontal="center" vertical="center" textRotation="90" wrapText="1"/>
    </xf>
    <xf numFmtId="0" fontId="19" fillId="17" borderId="6" xfId="40" applyFont="1" applyFill="1" applyBorder="1" applyAlignment="1" applyProtection="1">
      <alignment horizontal="center" vertical="center" textRotation="90" wrapText="1"/>
    </xf>
    <xf numFmtId="0" fontId="16" fillId="0" borderId="6" xfId="40" applyBorder="1" applyAlignment="1">
      <alignment horizontal="center" vertical="center" wrapText="1"/>
    </xf>
    <xf numFmtId="0" fontId="19" fillId="59" borderId="58" xfId="40" applyFont="1" applyFill="1" applyBorder="1" applyAlignment="1" applyProtection="1">
      <alignment horizontal="center" vertical="center" wrapText="1"/>
    </xf>
    <xf numFmtId="165" fontId="125" fillId="0" borderId="76" xfId="40" applyNumberFormat="1" applyFont="1" applyFill="1" applyBorder="1" applyAlignment="1" applyProtection="1">
      <alignment horizontal="center" vertical="center"/>
    </xf>
    <xf numFmtId="0" fontId="16" fillId="0" borderId="0" xfId="40" applyBorder="1" applyAlignment="1">
      <alignment horizontal="center" vertical="center"/>
    </xf>
    <xf numFmtId="165" fontId="125" fillId="3" borderId="76" xfId="40" applyNumberFormat="1" applyFont="1" applyFill="1" applyBorder="1" applyAlignment="1" applyProtection="1">
      <alignment horizontal="center" vertical="center"/>
    </xf>
    <xf numFmtId="0" fontId="63" fillId="23" borderId="43" xfId="40" applyFont="1" applyFill="1" applyBorder="1" applyAlignment="1" applyProtection="1">
      <alignment horizontal="center" vertical="center"/>
    </xf>
    <xf numFmtId="0" fontId="63" fillId="16" borderId="96" xfId="40" applyFont="1" applyFill="1" applyBorder="1" applyAlignment="1" applyProtection="1">
      <alignment vertical="center" wrapText="1"/>
    </xf>
    <xf numFmtId="0" fontId="16" fillId="0" borderId="97" xfId="40" applyBorder="1" applyAlignment="1">
      <alignment vertical="center" wrapText="1"/>
    </xf>
    <xf numFmtId="0" fontId="128" fillId="17" borderId="45" xfId="40" applyFont="1" applyFill="1" applyBorder="1" applyAlignment="1" applyProtection="1">
      <alignment horizontal="center" vertical="center" wrapText="1"/>
    </xf>
    <xf numFmtId="166" fontId="19" fillId="17" borderId="45" xfId="46" applyNumberFormat="1" applyFont="1" applyFill="1" applyBorder="1" applyAlignment="1" applyProtection="1">
      <alignment horizontal="center" vertical="center"/>
    </xf>
    <xf numFmtId="0" fontId="75" fillId="0" borderId="84" xfId="43" applyFont="1" applyFill="1" applyBorder="1" applyAlignment="1" applyProtection="1">
      <alignment horizontal="right" vertical="center" wrapText="1"/>
    </xf>
    <xf numFmtId="0" fontId="75" fillId="0" borderId="98" xfId="43" applyFont="1" applyFill="1" applyBorder="1" applyAlignment="1" applyProtection="1">
      <alignment horizontal="right" vertical="center" wrapText="1"/>
    </xf>
    <xf numFmtId="0" fontId="75" fillId="0" borderId="99" xfId="43" applyFont="1" applyFill="1" applyBorder="1" applyAlignment="1" applyProtection="1">
      <alignment horizontal="right" vertical="center" wrapText="1"/>
    </xf>
    <xf numFmtId="173" fontId="75" fillId="0" borderId="89" xfId="43" applyNumberFormat="1" applyFont="1" applyFill="1" applyBorder="1" applyAlignment="1" applyProtection="1">
      <alignment horizontal="center" vertical="center"/>
    </xf>
    <xf numFmtId="173" fontId="75" fillId="0" borderId="90" xfId="43" applyNumberFormat="1" applyFont="1" applyFill="1" applyBorder="1" applyAlignment="1" applyProtection="1">
      <alignment horizontal="center" vertical="center"/>
    </xf>
    <xf numFmtId="173" fontId="75" fillId="0" borderId="6" xfId="43" applyNumberFormat="1" applyFont="1" applyFill="1" applyBorder="1" applyAlignment="1" applyProtection="1">
      <alignment horizontal="center" vertical="center"/>
    </xf>
    <xf numFmtId="0" fontId="122" fillId="0" borderId="0" xfId="40" applyNumberFormat="1" applyFont="1" applyBorder="1"/>
    <xf numFmtId="0" fontId="122" fillId="0" borderId="0" xfId="40" applyFont="1"/>
    <xf numFmtId="0" fontId="75" fillId="0" borderId="6" xfId="43" applyFont="1" applyFill="1" applyBorder="1" applyAlignment="1" applyProtection="1">
      <alignment horizontal="right" vertical="center" wrapText="1"/>
    </xf>
    <xf numFmtId="173" fontId="45" fillId="0" borderId="6" xfId="43" applyNumberFormat="1" applyFont="1" applyFill="1" applyBorder="1" applyAlignment="1" applyProtection="1">
      <alignment horizontal="center" vertical="center"/>
    </xf>
    <xf numFmtId="174" fontId="45" fillId="0" borderId="6" xfId="43" applyNumberFormat="1" applyFont="1" applyFill="1" applyBorder="1" applyAlignment="1" applyProtection="1">
      <alignment horizontal="center" vertical="center"/>
    </xf>
    <xf numFmtId="0" fontId="37" fillId="0" borderId="0" xfId="44"/>
    <xf numFmtId="0" fontId="81" fillId="0" borderId="0" xfId="40" applyFont="1" applyFill="1" applyBorder="1" applyAlignment="1" applyProtection="1">
      <alignment horizontal="center" vertical="center"/>
    </xf>
    <xf numFmtId="0" fontId="81" fillId="0" borderId="0" xfId="40" applyFont="1" applyFill="1" applyBorder="1" applyAlignment="1">
      <alignment horizontal="center" vertical="center"/>
    </xf>
    <xf numFmtId="0" fontId="126" fillId="0" borderId="0" xfId="40" applyFont="1" applyFill="1" applyBorder="1" applyAlignment="1" applyProtection="1">
      <alignment horizontal="center" vertical="center"/>
    </xf>
    <xf numFmtId="0" fontId="16" fillId="0" borderId="0" xfId="40" applyAlignment="1">
      <alignment horizontal="center" vertical="center"/>
    </xf>
    <xf numFmtId="0" fontId="126" fillId="17" borderId="100" xfId="40" applyFont="1" applyFill="1" applyBorder="1" applyAlignment="1" applyProtection="1">
      <alignment horizontal="left" vertical="center" wrapText="1"/>
    </xf>
    <xf numFmtId="0" fontId="126" fillId="17" borderId="0" xfId="40" applyFont="1" applyFill="1" applyBorder="1" applyAlignment="1" applyProtection="1">
      <alignment horizontal="left" vertical="center" wrapText="1"/>
    </xf>
    <xf numFmtId="16" fontId="132" fillId="0" borderId="0" xfId="40" applyNumberFormat="1" applyFont="1"/>
    <xf numFmtId="0" fontId="20" fillId="0" borderId="6" xfId="2" applyFont="1" applyFill="1" applyBorder="1" applyAlignment="1">
      <alignment horizontal="left" vertical="center" wrapText="1"/>
    </xf>
    <xf numFmtId="166" fontId="11" fillId="0" borderId="6" xfId="2" applyNumberFormat="1" applyFont="1" applyFill="1" applyBorder="1" applyAlignment="1">
      <alignment horizontal="center" vertical="center"/>
    </xf>
    <xf numFmtId="0" fontId="20" fillId="0" borderId="0" xfId="0" applyFont="1"/>
    <xf numFmtId="173" fontId="58" fillId="0" borderId="0" xfId="43" applyNumberFormat="1" applyFont="1" applyFill="1" applyBorder="1" applyAlignment="1" applyProtection="1">
      <alignment horizontal="center" vertical="center"/>
    </xf>
    <xf numFmtId="0" fontId="16" fillId="0" borderId="0" xfId="40" applyFont="1" applyFill="1" applyBorder="1"/>
    <xf numFmtId="0" fontId="16" fillId="0" borderId="0" xfId="40" applyFont="1" applyFill="1"/>
    <xf numFmtId="0" fontId="58" fillId="0" borderId="86" xfId="43" applyFont="1" applyFill="1" applyBorder="1" applyAlignment="1" applyProtection="1">
      <alignment horizontal="right" vertical="center" wrapText="1"/>
    </xf>
    <xf numFmtId="0" fontId="58" fillId="0" borderId="87" xfId="43" applyFont="1" applyFill="1" applyBorder="1" applyAlignment="1" applyProtection="1">
      <alignment horizontal="right" vertical="center" wrapText="1"/>
    </xf>
    <xf numFmtId="0" fontId="58" fillId="0" borderId="88" xfId="43" applyFont="1" applyFill="1" applyBorder="1" applyAlignment="1" applyProtection="1">
      <alignment horizontal="right" vertical="center" wrapText="1"/>
    </xf>
    <xf numFmtId="173" fontId="58" fillId="0" borderId="89" xfId="43" applyNumberFormat="1" applyFont="1" applyFill="1" applyBorder="1" applyAlignment="1" applyProtection="1">
      <alignment horizontal="center" vertical="center"/>
    </xf>
    <xf numFmtId="173" fontId="58" fillId="0" borderId="90" xfId="43" applyNumberFormat="1" applyFont="1" applyFill="1" applyBorder="1" applyAlignment="1" applyProtection="1">
      <alignment horizontal="center" vertical="center"/>
    </xf>
    <xf numFmtId="173" fontId="58" fillId="0" borderId="0" xfId="40" applyNumberFormat="1" applyFont="1" applyFill="1" applyBorder="1" applyAlignment="1" applyProtection="1">
      <alignment horizontal="center" vertical="center"/>
    </xf>
    <xf numFmtId="0" fontId="16" fillId="0" borderId="0" xfId="40" applyFont="1" applyBorder="1"/>
    <xf numFmtId="0" fontId="71" fillId="0" borderId="6" xfId="40" applyFont="1" applyFill="1" applyBorder="1" applyAlignment="1" applyProtection="1">
      <alignment horizontal="right" wrapText="1"/>
    </xf>
    <xf numFmtId="165" fontId="70" fillId="0" borderId="76" xfId="40" applyNumberFormat="1" applyFont="1" applyFill="1" applyBorder="1" applyAlignment="1" applyProtection="1">
      <alignment horizontal="center" vertical="center"/>
    </xf>
    <xf numFmtId="165" fontId="16" fillId="0" borderId="9" xfId="40" applyNumberFormat="1" applyFont="1" applyFill="1" applyBorder="1" applyAlignment="1">
      <alignment horizontal="center" vertical="center"/>
    </xf>
    <xf numFmtId="165" fontId="58" fillId="0" borderId="15" xfId="40" applyNumberFormat="1" applyFont="1" applyFill="1" applyBorder="1" applyAlignment="1" applyProtection="1">
      <alignment horizontal="center" vertical="center"/>
    </xf>
    <xf numFmtId="165" fontId="16" fillId="0" borderId="57" xfId="40" applyNumberFormat="1" applyFont="1" applyFill="1" applyBorder="1" applyAlignment="1">
      <alignment horizontal="center" vertical="center"/>
    </xf>
    <xf numFmtId="165" fontId="16" fillId="0" borderId="58" xfId="40" applyNumberFormat="1" applyFont="1" applyFill="1" applyBorder="1" applyAlignment="1">
      <alignment horizontal="center" vertical="center"/>
    </xf>
    <xf numFmtId="165" fontId="70" fillId="0" borderId="26" xfId="40" applyNumberFormat="1" applyFont="1" applyFill="1" applyBorder="1" applyAlignment="1" applyProtection="1">
      <alignment horizontal="center" vertical="center"/>
    </xf>
    <xf numFmtId="0" fontId="71" fillId="0" borderId="16" xfId="40" applyFont="1" applyFill="1" applyBorder="1" applyAlignment="1" applyProtection="1">
      <alignment horizontal="right" vertical="center" wrapText="1"/>
    </xf>
    <xf numFmtId="0" fontId="71" fillId="0" borderId="61" xfId="40" applyFont="1" applyFill="1" applyBorder="1" applyAlignment="1" applyProtection="1">
      <alignment horizontal="right" vertical="center" wrapText="1"/>
    </xf>
    <xf numFmtId="0" fontId="71" fillId="0" borderId="19" xfId="40" applyFont="1" applyFill="1" applyBorder="1" applyAlignment="1" applyProtection="1">
      <alignment horizontal="right" vertical="center" wrapText="1"/>
    </xf>
    <xf numFmtId="165" fontId="71" fillId="0" borderId="6" xfId="40" applyNumberFormat="1" applyFont="1" applyFill="1" applyBorder="1" applyAlignment="1" applyProtection="1">
      <alignment horizontal="center" vertical="center"/>
    </xf>
    <xf numFmtId="0" fontId="19" fillId="0" borderId="6" xfId="0" applyFont="1" applyBorder="1" applyAlignment="1">
      <alignment horizontal="center" vertical="center"/>
    </xf>
    <xf numFmtId="0" fontId="63" fillId="16" borderId="9" xfId="0" applyFont="1" applyFill="1" applyBorder="1" applyAlignment="1" applyProtection="1">
      <alignment horizontal="center" vertical="center"/>
    </xf>
    <xf numFmtId="0" fontId="19" fillId="17" borderId="6" xfId="0" applyFont="1" applyFill="1" applyBorder="1" applyAlignment="1">
      <alignment horizontal="center" vertical="center"/>
    </xf>
    <xf numFmtId="165" fontId="64" fillId="3" borderId="9" xfId="50" applyNumberFormat="1" applyFont="1" applyFill="1" applyBorder="1" applyAlignment="1" applyProtection="1">
      <alignment horizontal="center" vertical="center"/>
    </xf>
    <xf numFmtId="1" fontId="58" fillId="15" borderId="39" xfId="41" applyNumberFormat="1" applyFont="1" applyFill="1" applyBorder="1" applyAlignment="1" applyProtection="1">
      <alignment horizontal="center" vertical="center"/>
    </xf>
    <xf numFmtId="1" fontId="65" fillId="16" borderId="9" xfId="50" applyNumberFormat="1" applyFont="1" applyFill="1" applyBorder="1" applyAlignment="1">
      <alignment horizontal="center" vertical="center"/>
    </xf>
    <xf numFmtId="1" fontId="138" fillId="0" borderId="53" xfId="41" applyNumberFormat="1" applyFont="1" applyFill="1" applyBorder="1" applyAlignment="1" applyProtection="1">
      <alignment horizontal="center" vertical="center"/>
    </xf>
  </cellXfs>
  <cellStyles count="147">
    <cellStyle name="20% — акцент1" xfId="5"/>
    <cellStyle name="20% - Акцент1 2" xfId="54"/>
    <cellStyle name="20% — акцент2" xfId="6"/>
    <cellStyle name="20% - Акцент2 2" xfId="55"/>
    <cellStyle name="20% — акцент3" xfId="7"/>
    <cellStyle name="20% - Акцент3 2" xfId="56"/>
    <cellStyle name="20% — акцент4" xfId="8"/>
    <cellStyle name="20% - Акцент4 2" xfId="57"/>
    <cellStyle name="20% — акцент5" xfId="9"/>
    <cellStyle name="20% - Акцент5 2" xfId="58"/>
    <cellStyle name="20% — акцент6" xfId="10"/>
    <cellStyle name="20% - Акцент6 2" xfId="59"/>
    <cellStyle name="40% — акцент1" xfId="11"/>
    <cellStyle name="40% - Акцент1 2" xfId="60"/>
    <cellStyle name="40% — акцент2" xfId="12"/>
    <cellStyle name="40% - Акцент2 2" xfId="61"/>
    <cellStyle name="40% — акцент3" xfId="13"/>
    <cellStyle name="40% - Акцент3 2" xfId="62"/>
    <cellStyle name="40% — акцент4" xfId="14"/>
    <cellStyle name="40% - Акцент4 2" xfId="63"/>
    <cellStyle name="40% — акцент5" xfId="15"/>
    <cellStyle name="40% - Акцент5 2" xfId="64"/>
    <cellStyle name="40% — акцент6" xfId="16"/>
    <cellStyle name="40% - Акцент6 2" xfId="65"/>
    <cellStyle name="40% - Акцент6 3" xfId="66"/>
    <cellStyle name="60% — акцент1" xfId="17"/>
    <cellStyle name="60% - Акцент1 2" xfId="67"/>
    <cellStyle name="60% — акцент2" xfId="18"/>
    <cellStyle name="60% - Акцент2 2" xfId="68"/>
    <cellStyle name="60% — акцент3" xfId="19"/>
    <cellStyle name="60% - Акцент3 2" xfId="69"/>
    <cellStyle name="60% — акцент4" xfId="20"/>
    <cellStyle name="60% - Акцент4 2" xfId="70"/>
    <cellStyle name="60% — акцент5" xfId="21"/>
    <cellStyle name="60% - Акцент5 2" xfId="71"/>
    <cellStyle name="60% — акцент6" xfId="22"/>
    <cellStyle name="60% - Акцент6 2" xfId="72"/>
    <cellStyle name="Comma" xfId="73"/>
    <cellStyle name="Comma [0]_Forma" xfId="74"/>
    <cellStyle name="Comma_Forma" xfId="75"/>
    <cellStyle name="Currency" xfId="76"/>
    <cellStyle name="Currency [0]_Forma" xfId="77"/>
    <cellStyle name="Currency_Forma" xfId="78"/>
    <cellStyle name="Date" xfId="79"/>
    <cellStyle name="Excel_BuiltIn_Percent" xfId="23"/>
    <cellStyle name="Fixed" xfId="80"/>
    <cellStyle name="Heading" xfId="24"/>
    <cellStyle name="Heading1" xfId="25"/>
    <cellStyle name="Heading2" xfId="81"/>
    <cellStyle name="Îáű÷íűé_ÂŰŐÎÄ" xfId="82"/>
    <cellStyle name="normal" xfId="26"/>
    <cellStyle name="Percent" xfId="83"/>
    <cellStyle name="Result" xfId="27"/>
    <cellStyle name="Result2" xfId="28"/>
    <cellStyle name="Total" xfId="84"/>
    <cellStyle name="Акцент1 2" xfId="85"/>
    <cellStyle name="Акцент1 3" xfId="86"/>
    <cellStyle name="Акцент2 2" xfId="87"/>
    <cellStyle name="Акцент2 3" xfId="88"/>
    <cellStyle name="Акцент3 2" xfId="89"/>
    <cellStyle name="Акцент3 3" xfId="90"/>
    <cellStyle name="Акцент4 2" xfId="91"/>
    <cellStyle name="Акцент4 3" xfId="92"/>
    <cellStyle name="Акцент5 2" xfId="93"/>
    <cellStyle name="Акцент5 3" xfId="94"/>
    <cellStyle name="Акцент6 2" xfId="95"/>
    <cellStyle name="Акцент6 3" xfId="96"/>
    <cellStyle name="Ввод  2" xfId="97"/>
    <cellStyle name="Ввод  3" xfId="98"/>
    <cellStyle name="Вывод 2" xfId="99"/>
    <cellStyle name="Вывод 3" xfId="100"/>
    <cellStyle name="Вычисление 2" xfId="101"/>
    <cellStyle name="Вычисление 3" xfId="102"/>
    <cellStyle name="Заголовок 1 2" xfId="103"/>
    <cellStyle name="Заголовок 1 3" xfId="104"/>
    <cellStyle name="Заголовок 2 2" xfId="105"/>
    <cellStyle name="Заголовок 2 3" xfId="106"/>
    <cellStyle name="Заголовок 3 2" xfId="107"/>
    <cellStyle name="Заголовок 3 3" xfId="108"/>
    <cellStyle name="Заголовок 4 2" xfId="109"/>
    <cellStyle name="Заголовок 4 3" xfId="110"/>
    <cellStyle name="Итог 2" xfId="111"/>
    <cellStyle name="Итог 3" xfId="112"/>
    <cellStyle name="Контрольная ячейка 2" xfId="113"/>
    <cellStyle name="Контрольная ячейка 3" xfId="114"/>
    <cellStyle name="Название 2" xfId="115"/>
    <cellStyle name="Название 3" xfId="116"/>
    <cellStyle name="Нейтральный 2" xfId="117"/>
    <cellStyle name="Нейтральный 3" xfId="118"/>
    <cellStyle name="Обычный" xfId="0" builtinId="0"/>
    <cellStyle name="Обычный 13" xfId="119"/>
    <cellStyle name="Обычный 2" xfId="29"/>
    <cellStyle name="Обычный 2 2" xfId="30"/>
    <cellStyle name="Обычный 2 3" xfId="31"/>
    <cellStyle name="Обычный 2 4" xfId="32"/>
    <cellStyle name="Обычный 2 4 2" xfId="33"/>
    <cellStyle name="Обычный 2 5" xfId="120"/>
    <cellStyle name="Обычный 3" xfId="34"/>
    <cellStyle name="Обычный 3 2" xfId="35"/>
    <cellStyle name="Обычный 3 2 2" xfId="36"/>
    <cellStyle name="Обычный 3 3" xfId="121"/>
    <cellStyle name="Обычный 3 3 2" xfId="122"/>
    <cellStyle name="Обычный 3 4" xfId="123"/>
    <cellStyle name="Обычный 3 5" xfId="124"/>
    <cellStyle name="Обычный 4" xfId="37"/>
    <cellStyle name="Обычный 4 2" xfId="38"/>
    <cellStyle name="Обычный 4 2 2" xfId="39"/>
    <cellStyle name="Обычный 4 3" xfId="125"/>
    <cellStyle name="Обычный 4 4" xfId="3"/>
    <cellStyle name="Обычный 5" xfId="40"/>
    <cellStyle name="Обычный 5 2" xfId="41"/>
    <cellStyle name="Обычный 5 3" xfId="126"/>
    <cellStyle name="Обычный 5 4" xfId="127"/>
    <cellStyle name="Обычный 6" xfId="42"/>
    <cellStyle name="Обычный 6 2" xfId="128"/>
    <cellStyle name="Обычный 7" xfId="43"/>
    <cellStyle name="Обычный 8" xfId="50"/>
    <cellStyle name="Обычный 9" xfId="129"/>
    <cellStyle name="Обычный_Естест. движение 2008г." xfId="4"/>
    <cellStyle name="Обычный_Естест. движение 2012г." xfId="52"/>
    <cellStyle name="Обычный_Смертность от травм всего населения за 9 месяцев 2008 г. (version 1)" xfId="2"/>
    <cellStyle name="Обычный_янв 2" xfId="44"/>
    <cellStyle name="Плохой 2" xfId="130"/>
    <cellStyle name="Плохой 3" xfId="131"/>
    <cellStyle name="Пояснение 2" xfId="132"/>
    <cellStyle name="Пояснение 3" xfId="133"/>
    <cellStyle name="Примечание 2" xfId="134"/>
    <cellStyle name="Примечание 3" xfId="135"/>
    <cellStyle name="Процентный" xfId="1" builtinId="5"/>
    <cellStyle name="Процентный 2" xfId="45"/>
    <cellStyle name="Процентный 2 2" xfId="136"/>
    <cellStyle name="Процентный 2 3" xfId="137"/>
    <cellStyle name="Процентный 3" xfId="46"/>
    <cellStyle name="Процентный 3 2" xfId="138"/>
    <cellStyle name="Процентный 4" xfId="47"/>
    <cellStyle name="Процентный 5" xfId="53"/>
    <cellStyle name="Процентный 5 2" xfId="139"/>
    <cellStyle name="Процентный 6" xfId="140"/>
    <cellStyle name="Связанная ячейка 2" xfId="141"/>
    <cellStyle name="Связанная ячейка 3" xfId="142"/>
    <cellStyle name="ТЕКСТ" xfId="48"/>
    <cellStyle name="Текст предупреждения 2" xfId="143"/>
    <cellStyle name="Текст предупреждения 3" xfId="144"/>
    <cellStyle name="Финансовый 2" xfId="49"/>
    <cellStyle name="Финансовый 3" xfId="51"/>
    <cellStyle name="Хороший 2" xfId="145"/>
    <cellStyle name="Хороший 3" xfId="1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77;&#1084;&#1086;&#1075;&#1088;&#1072;&#1092;&#1080;&#1103;%20-2019/&#1090;&#1088;&#1072;&#1074;&#108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2;&#1091;&#1085;&#1072;&#1090;&#1086;&#1074;&#1086;&#10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44;&#1077;&#1084;&#1086;&#1075;&#1088;&#1072;&#1092;&#1080;&#1103;%20%20%2008,09,10/2009/2009/&#1087;&#1086;%20&#1082;&#1083;&#1072;&#1089;%20&#1073;&#1086;&#1083;-0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44;&#1077;&#1084;&#1086;&#1075;&#1088;&#1072;&#1092;&#1080;&#1103;%20-2019/&#1082;&#1083;&#1072;&#1089;&#1089;&#1072;&#1084;%20&#1073;&#1086;&#1083;&#1077;&#1079;%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Я"/>
      <sheetName val="янв-19"/>
      <sheetName val="фев"/>
      <sheetName val="2 мес-19"/>
      <sheetName val="март"/>
      <sheetName val="март (2)"/>
      <sheetName val="3 мес-19"/>
      <sheetName val="апр"/>
      <sheetName val="4-трав"/>
      <sheetName val="май"/>
      <sheetName val="5-трав"/>
      <sheetName val="ДТП,_суиц,_алк_отр"/>
      <sheetName val="ИЮНЬ"/>
      <sheetName val="1-полуг"/>
      <sheetName val="июль"/>
      <sheetName val="7мес "/>
      <sheetName val="авг"/>
      <sheetName val="8 мес -19"/>
      <sheetName val="сен"/>
      <sheetName val="9_мес"/>
      <sheetName val="9_мес (КМН)"/>
      <sheetName val="Лист3"/>
      <sheetName val="окт"/>
      <sheetName val="10_мес травмы"/>
      <sheetName val="утоп"/>
      <sheetName val="нояб"/>
      <sheetName val="11-2018"/>
      <sheetName val="2018г"/>
      <sheetName val="19г-янв-тру"/>
      <sheetName val="фев-тру"/>
      <sheetName val="труд_2 мес"/>
      <sheetName val="март-тру"/>
      <sheetName val="труд-1 квар"/>
      <sheetName val="апр-т.сп-18"/>
      <sheetName val="4_мес"/>
      <sheetName val="5_м-_тр"/>
      <sheetName val="июнь-трсп-19г"/>
      <sheetName val="1полуг"/>
      <sheetName val="июль-трсп-19г"/>
      <sheetName val="7_мес_тр"/>
      <sheetName val="авг-тр"/>
      <sheetName val="8_мес_тр-19"/>
      <sheetName val="сент.рсп-19г"/>
      <sheetName val="9_мес-тр"/>
      <sheetName val="окт-тр"/>
      <sheetName val="10_мес_тр-18"/>
      <sheetName val="11_мес_тр-18"/>
      <sheetName val="2018г_труд"/>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C6">
            <v>18</v>
          </cell>
          <cell r="E6">
            <v>3</v>
          </cell>
          <cell r="G6">
            <v>1</v>
          </cell>
          <cell r="I6">
            <v>1</v>
          </cell>
          <cell r="K6">
            <v>2</v>
          </cell>
          <cell r="M6">
            <v>4</v>
          </cell>
          <cell r="O6">
            <v>0</v>
          </cell>
          <cell r="Q6">
            <v>3</v>
          </cell>
          <cell r="S6">
            <v>2</v>
          </cell>
          <cell r="U6">
            <v>5</v>
          </cell>
        </row>
        <row r="7">
          <cell r="C7">
            <v>11</v>
          </cell>
          <cell r="E7">
            <v>1</v>
          </cell>
          <cell r="G7">
            <v>1</v>
          </cell>
          <cell r="I7">
            <v>0</v>
          </cell>
          <cell r="K7">
            <v>2</v>
          </cell>
          <cell r="M7">
            <v>6</v>
          </cell>
          <cell r="O7">
            <v>1</v>
          </cell>
          <cell r="Q7">
            <v>1</v>
          </cell>
          <cell r="S7">
            <v>1</v>
          </cell>
          <cell r="U7">
            <v>0</v>
          </cell>
        </row>
        <row r="8">
          <cell r="C8">
            <v>12</v>
          </cell>
          <cell r="E8">
            <v>1</v>
          </cell>
          <cell r="G8">
            <v>1</v>
          </cell>
          <cell r="I8">
            <v>3</v>
          </cell>
          <cell r="K8">
            <v>1</v>
          </cell>
          <cell r="M8">
            <v>2</v>
          </cell>
          <cell r="O8">
            <v>1</v>
          </cell>
          <cell r="Q8">
            <v>1</v>
          </cell>
          <cell r="S8">
            <v>1</v>
          </cell>
          <cell r="U8">
            <v>3</v>
          </cell>
        </row>
        <row r="9">
          <cell r="C9">
            <v>17</v>
          </cell>
          <cell r="E9">
            <v>2</v>
          </cell>
          <cell r="G9">
            <v>1</v>
          </cell>
          <cell r="I9">
            <v>1</v>
          </cell>
          <cell r="K9">
            <v>1</v>
          </cell>
          <cell r="M9">
            <v>7</v>
          </cell>
          <cell r="O9">
            <v>0</v>
          </cell>
          <cell r="Q9">
            <v>1</v>
          </cell>
          <cell r="S9">
            <v>0</v>
          </cell>
          <cell r="U9">
            <v>5</v>
          </cell>
        </row>
        <row r="10">
          <cell r="C10">
            <v>22</v>
          </cell>
          <cell r="E10">
            <v>5</v>
          </cell>
          <cell r="G10">
            <v>5</v>
          </cell>
          <cell r="I10">
            <v>2</v>
          </cell>
          <cell r="K10">
            <v>2</v>
          </cell>
          <cell r="M10">
            <v>8</v>
          </cell>
          <cell r="O10">
            <v>0</v>
          </cell>
          <cell r="Q10">
            <v>5</v>
          </cell>
          <cell r="S10">
            <v>4</v>
          </cell>
          <cell r="U10">
            <v>0</v>
          </cell>
        </row>
        <row r="11">
          <cell r="C11">
            <v>17</v>
          </cell>
          <cell r="E11">
            <v>0</v>
          </cell>
          <cell r="G11">
            <v>0</v>
          </cell>
          <cell r="I11">
            <v>3</v>
          </cell>
          <cell r="K11">
            <v>1</v>
          </cell>
          <cell r="M11">
            <v>3</v>
          </cell>
          <cell r="O11">
            <v>2</v>
          </cell>
          <cell r="Q11">
            <v>3</v>
          </cell>
          <cell r="S11">
            <v>2</v>
          </cell>
          <cell r="U11">
            <v>5</v>
          </cell>
        </row>
        <row r="12">
          <cell r="C12">
            <v>20</v>
          </cell>
          <cell r="E12">
            <v>3</v>
          </cell>
          <cell r="G12">
            <v>3</v>
          </cell>
          <cell r="I12">
            <v>5</v>
          </cell>
          <cell r="K12">
            <v>2</v>
          </cell>
          <cell r="M12">
            <v>5</v>
          </cell>
          <cell r="O12">
            <v>0</v>
          </cell>
          <cell r="Q12">
            <v>3</v>
          </cell>
          <cell r="S12">
            <v>1</v>
          </cell>
          <cell r="U12">
            <v>2</v>
          </cell>
        </row>
        <row r="13">
          <cell r="C13">
            <v>10</v>
          </cell>
          <cell r="E13">
            <v>0</v>
          </cell>
          <cell r="G13">
            <v>0</v>
          </cell>
          <cell r="I13">
            <v>0</v>
          </cell>
          <cell r="K13">
            <v>0</v>
          </cell>
          <cell r="M13">
            <v>5</v>
          </cell>
          <cell r="O13">
            <v>0</v>
          </cell>
          <cell r="Q13">
            <v>2</v>
          </cell>
          <cell r="S13">
            <v>1</v>
          </cell>
          <cell r="U13">
            <v>3</v>
          </cell>
        </row>
        <row r="14">
          <cell r="C14">
            <v>18</v>
          </cell>
          <cell r="E14">
            <v>0</v>
          </cell>
          <cell r="G14">
            <v>0</v>
          </cell>
          <cell r="I14">
            <v>0</v>
          </cell>
          <cell r="K14">
            <v>1</v>
          </cell>
          <cell r="M14">
            <v>10</v>
          </cell>
          <cell r="O14">
            <v>0</v>
          </cell>
          <cell r="Q14">
            <v>4</v>
          </cell>
          <cell r="S14">
            <v>3</v>
          </cell>
          <cell r="U14">
            <v>3</v>
          </cell>
        </row>
        <row r="15">
          <cell r="C15">
            <v>10</v>
          </cell>
          <cell r="E15">
            <v>5</v>
          </cell>
          <cell r="G15">
            <v>4</v>
          </cell>
          <cell r="I15">
            <v>0</v>
          </cell>
          <cell r="K15">
            <v>1</v>
          </cell>
          <cell r="M15">
            <v>2</v>
          </cell>
          <cell r="O15">
            <v>0</v>
          </cell>
          <cell r="Q15">
            <v>0</v>
          </cell>
          <cell r="S15">
            <v>0</v>
          </cell>
          <cell r="U15">
            <v>2</v>
          </cell>
        </row>
        <row r="17">
          <cell r="C17">
            <v>48</v>
          </cell>
          <cell r="E17">
            <v>8</v>
          </cell>
          <cell r="G17">
            <v>7</v>
          </cell>
          <cell r="I17">
            <v>3</v>
          </cell>
          <cell r="K17">
            <v>4</v>
          </cell>
          <cell r="M17">
            <v>5</v>
          </cell>
          <cell r="O17">
            <v>6</v>
          </cell>
          <cell r="Q17">
            <v>4</v>
          </cell>
          <cell r="S17">
            <v>2</v>
          </cell>
          <cell r="U17">
            <v>18</v>
          </cell>
        </row>
      </sheetData>
      <sheetData sheetId="20"/>
      <sheetData sheetId="21"/>
      <sheetData sheetId="22">
        <row r="6">
          <cell r="C6">
            <v>5</v>
          </cell>
          <cell r="M6">
            <v>2</v>
          </cell>
          <cell r="Q6">
            <v>1</v>
          </cell>
          <cell r="S6">
            <v>1</v>
          </cell>
          <cell r="U6">
            <v>2</v>
          </cell>
        </row>
        <row r="7">
          <cell r="C7">
            <v>2</v>
          </cell>
          <cell r="K7">
            <v>1</v>
          </cell>
          <cell r="U7">
            <v>1</v>
          </cell>
        </row>
        <row r="8">
          <cell r="C8">
            <v>5</v>
          </cell>
          <cell r="K8">
            <v>2</v>
          </cell>
          <cell r="M8">
            <v>1</v>
          </cell>
          <cell r="Q8">
            <v>1</v>
          </cell>
          <cell r="S8">
            <v>1</v>
          </cell>
          <cell r="U8">
            <v>1</v>
          </cell>
        </row>
        <row r="9">
          <cell r="C9">
            <v>2</v>
          </cell>
          <cell r="Q9">
            <v>1</v>
          </cell>
          <cell r="S9">
            <v>1</v>
          </cell>
          <cell r="U9">
            <v>1</v>
          </cell>
        </row>
        <row r="10">
          <cell r="C10">
            <v>6</v>
          </cell>
          <cell r="E10">
            <v>1</v>
          </cell>
          <cell r="K10">
            <v>1</v>
          </cell>
          <cell r="M10">
            <v>1</v>
          </cell>
          <cell r="O10">
            <v>2</v>
          </cell>
          <cell r="Q10">
            <v>1</v>
          </cell>
          <cell r="U10">
            <v>0</v>
          </cell>
        </row>
        <row r="11">
          <cell r="C11">
            <v>5</v>
          </cell>
          <cell r="E11">
            <v>1</v>
          </cell>
          <cell r="G11">
            <v>1</v>
          </cell>
          <cell r="K11">
            <v>2</v>
          </cell>
          <cell r="M11">
            <v>1</v>
          </cell>
          <cell r="O11">
            <v>1</v>
          </cell>
          <cell r="U11">
            <v>0</v>
          </cell>
        </row>
        <row r="12">
          <cell r="C12">
            <v>5</v>
          </cell>
          <cell r="E12">
            <v>2</v>
          </cell>
          <cell r="G12">
            <v>2</v>
          </cell>
          <cell r="K12">
            <v>1</v>
          </cell>
          <cell r="M12">
            <v>2</v>
          </cell>
          <cell r="U12">
            <v>0</v>
          </cell>
        </row>
        <row r="13">
          <cell r="C13">
            <v>1</v>
          </cell>
          <cell r="M13">
            <v>1</v>
          </cell>
          <cell r="U13">
            <v>0</v>
          </cell>
        </row>
        <row r="14">
          <cell r="C14">
            <v>4</v>
          </cell>
          <cell r="E14">
            <v>1</v>
          </cell>
          <cell r="G14">
            <v>1</v>
          </cell>
          <cell r="M14">
            <v>1</v>
          </cell>
          <cell r="U14">
            <v>2</v>
          </cell>
        </row>
        <row r="15">
          <cell r="U15">
            <v>0</v>
          </cell>
        </row>
        <row r="17">
          <cell r="C17">
            <v>7</v>
          </cell>
          <cell r="E17">
            <v>1</v>
          </cell>
          <cell r="G17">
            <v>1</v>
          </cell>
          <cell r="K17">
            <v>1</v>
          </cell>
          <cell r="M17">
            <v>2</v>
          </cell>
          <cell r="U17">
            <v>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6">
          <cell r="C6">
            <v>16</v>
          </cell>
          <cell r="E6">
            <v>3</v>
          </cell>
          <cell r="G6">
            <v>1</v>
          </cell>
          <cell r="I6">
            <v>1</v>
          </cell>
          <cell r="K6">
            <v>2</v>
          </cell>
          <cell r="M6">
            <v>4</v>
          </cell>
          <cell r="O6">
            <v>0</v>
          </cell>
          <cell r="Q6">
            <v>3</v>
          </cell>
          <cell r="S6">
            <v>2</v>
          </cell>
        </row>
        <row r="7">
          <cell r="C7">
            <v>9</v>
          </cell>
          <cell r="E7">
            <v>1</v>
          </cell>
          <cell r="G7">
            <v>1</v>
          </cell>
          <cell r="I7">
            <v>0</v>
          </cell>
          <cell r="K7">
            <v>2</v>
          </cell>
          <cell r="M7">
            <v>5</v>
          </cell>
          <cell r="O7">
            <v>1</v>
          </cell>
          <cell r="Q7">
            <v>0</v>
          </cell>
          <cell r="S7">
            <v>0</v>
          </cell>
        </row>
        <row r="8">
          <cell r="C8">
            <v>9</v>
          </cell>
          <cell r="E8">
            <v>1</v>
          </cell>
          <cell r="G8">
            <v>1</v>
          </cell>
          <cell r="I8">
            <v>1</v>
          </cell>
          <cell r="K8">
            <v>1</v>
          </cell>
          <cell r="M8">
            <v>2</v>
          </cell>
          <cell r="O8">
            <v>1</v>
          </cell>
          <cell r="Q8">
            <v>0</v>
          </cell>
          <cell r="S8">
            <v>0</v>
          </cell>
        </row>
        <row r="9">
          <cell r="C9">
            <v>16</v>
          </cell>
          <cell r="E9">
            <v>2</v>
          </cell>
          <cell r="G9">
            <v>1</v>
          </cell>
          <cell r="I9">
            <v>1</v>
          </cell>
          <cell r="K9">
            <v>1</v>
          </cell>
          <cell r="M9">
            <v>6</v>
          </cell>
          <cell r="O9">
            <v>0</v>
          </cell>
          <cell r="Q9">
            <v>1</v>
          </cell>
          <cell r="S9">
            <v>0</v>
          </cell>
        </row>
        <row r="10">
          <cell r="C10">
            <v>17</v>
          </cell>
          <cell r="E10">
            <v>4</v>
          </cell>
          <cell r="G10">
            <v>4</v>
          </cell>
          <cell r="I10">
            <v>1</v>
          </cell>
          <cell r="K10">
            <v>2</v>
          </cell>
          <cell r="M10">
            <v>7</v>
          </cell>
          <cell r="O10">
            <v>0</v>
          </cell>
          <cell r="Q10">
            <v>3</v>
          </cell>
          <cell r="S10">
            <v>2</v>
          </cell>
        </row>
        <row r="11">
          <cell r="C11">
            <v>14</v>
          </cell>
          <cell r="E11">
            <v>0</v>
          </cell>
          <cell r="G11">
            <v>0</v>
          </cell>
          <cell r="I11">
            <v>3</v>
          </cell>
          <cell r="K11">
            <v>1</v>
          </cell>
          <cell r="M11">
            <v>2</v>
          </cell>
          <cell r="O11">
            <v>1</v>
          </cell>
          <cell r="Q11">
            <v>2</v>
          </cell>
          <cell r="S11">
            <v>1</v>
          </cell>
        </row>
        <row r="12">
          <cell r="C12">
            <v>13</v>
          </cell>
          <cell r="E12">
            <v>2</v>
          </cell>
          <cell r="G12">
            <v>2</v>
          </cell>
          <cell r="I12">
            <v>2</v>
          </cell>
          <cell r="K12">
            <v>2</v>
          </cell>
          <cell r="M12">
            <v>4</v>
          </cell>
          <cell r="O12">
            <v>0</v>
          </cell>
          <cell r="Q12">
            <v>2</v>
          </cell>
          <cell r="S12">
            <v>1</v>
          </cell>
        </row>
        <row r="13">
          <cell r="C13">
            <v>4</v>
          </cell>
          <cell r="E13">
            <v>0</v>
          </cell>
          <cell r="G13">
            <v>0</v>
          </cell>
          <cell r="I13">
            <v>0</v>
          </cell>
          <cell r="K13">
            <v>0</v>
          </cell>
          <cell r="M13">
            <v>3</v>
          </cell>
          <cell r="O13">
            <v>0</v>
          </cell>
          <cell r="Q13">
            <v>1</v>
          </cell>
          <cell r="S13">
            <v>1</v>
          </cell>
        </row>
        <row r="14">
          <cell r="C14">
            <v>12</v>
          </cell>
          <cell r="E14">
            <v>0</v>
          </cell>
          <cell r="G14">
            <v>0</v>
          </cell>
          <cell r="I14">
            <v>0</v>
          </cell>
          <cell r="K14">
            <v>0</v>
          </cell>
          <cell r="M14">
            <v>9</v>
          </cell>
          <cell r="O14">
            <v>0</v>
          </cell>
          <cell r="Q14">
            <v>2</v>
          </cell>
          <cell r="S14">
            <v>2</v>
          </cell>
        </row>
        <row r="15">
          <cell r="C15">
            <v>6</v>
          </cell>
          <cell r="E15">
            <v>2</v>
          </cell>
          <cell r="G15">
            <v>2</v>
          </cell>
          <cell r="I15">
            <v>0</v>
          </cell>
          <cell r="K15">
            <v>1</v>
          </cell>
          <cell r="M15">
            <v>2</v>
          </cell>
          <cell r="O15">
            <v>0</v>
          </cell>
          <cell r="Q15">
            <v>0</v>
          </cell>
          <cell r="S15">
            <v>0</v>
          </cell>
        </row>
        <row r="17">
          <cell r="C17">
            <v>27</v>
          </cell>
          <cell r="E17">
            <v>6</v>
          </cell>
          <cell r="G17">
            <v>5</v>
          </cell>
          <cell r="I17">
            <v>0</v>
          </cell>
          <cell r="K17">
            <v>3</v>
          </cell>
          <cell r="M17">
            <v>4</v>
          </cell>
          <cell r="O17">
            <v>4</v>
          </cell>
          <cell r="Q17">
            <v>2</v>
          </cell>
          <cell r="S17">
            <v>1</v>
          </cell>
        </row>
      </sheetData>
      <sheetData sheetId="44">
        <row r="6">
          <cell r="C6">
            <v>4</v>
          </cell>
          <cell r="M6">
            <v>2</v>
          </cell>
          <cell r="Q6">
            <v>1</v>
          </cell>
          <cell r="S6">
            <v>1</v>
          </cell>
        </row>
        <row r="7">
          <cell r="C7">
            <v>2</v>
          </cell>
          <cell r="K7">
            <v>1</v>
          </cell>
        </row>
        <row r="8">
          <cell r="C8">
            <v>4</v>
          </cell>
          <cell r="K8">
            <v>1</v>
          </cell>
          <cell r="M8">
            <v>1</v>
          </cell>
          <cell r="Q8">
            <v>1</v>
          </cell>
          <cell r="S8">
            <v>1</v>
          </cell>
        </row>
        <row r="9">
          <cell r="C9">
            <v>1</v>
          </cell>
          <cell r="Q9">
            <v>1</v>
          </cell>
          <cell r="S9">
            <v>1</v>
          </cell>
        </row>
        <row r="10">
          <cell r="C10">
            <v>5</v>
          </cell>
          <cell r="E10">
            <v>2</v>
          </cell>
          <cell r="G10">
            <v>1</v>
          </cell>
          <cell r="K10">
            <v>1</v>
          </cell>
          <cell r="O10">
            <v>1</v>
          </cell>
          <cell r="Q10">
            <v>1</v>
          </cell>
        </row>
        <row r="11">
          <cell r="C11">
            <v>3</v>
          </cell>
          <cell r="E11">
            <v>1</v>
          </cell>
          <cell r="G11">
            <v>1</v>
          </cell>
          <cell r="K11">
            <v>1</v>
          </cell>
          <cell r="O11">
            <v>1</v>
          </cell>
        </row>
        <row r="12">
          <cell r="C12">
            <v>4</v>
          </cell>
          <cell r="E12">
            <v>2</v>
          </cell>
          <cell r="G12">
            <v>2</v>
          </cell>
          <cell r="K12">
            <v>1</v>
          </cell>
          <cell r="M12">
            <v>1</v>
          </cell>
        </row>
        <row r="13">
          <cell r="C13">
            <v>1</v>
          </cell>
          <cell r="M13">
            <v>1</v>
          </cell>
        </row>
        <row r="14">
          <cell r="C14">
            <v>2</v>
          </cell>
        </row>
        <row r="17">
          <cell r="C17">
            <v>5</v>
          </cell>
          <cell r="E17">
            <v>1</v>
          </cell>
          <cell r="G17">
            <v>1</v>
          </cell>
          <cell r="K17">
            <v>1</v>
          </cell>
          <cell r="M17">
            <v>1</v>
          </cell>
        </row>
      </sheetData>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г (2)"/>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 1 квар"/>
      <sheetName val="апр  "/>
      <sheetName val=" 4 мес "/>
      <sheetName val="5 мес"/>
      <sheetName val="всего 1 полугод - 08г"/>
      <sheetName val=" в 1 пол 09"/>
      <sheetName val="рай1п. -09"/>
      <sheetName val=" вс +тр 6 мес"/>
      <sheetName val=" вс+ тр 7 мес "/>
      <sheetName val=" за 7 мес"/>
      <sheetName val="7 мес"/>
      <sheetName val="  8  мес"/>
      <sheetName val="9 мес "/>
      <sheetName val="9 м"/>
      <sheetName val="окт"/>
      <sheetName val="10 мес "/>
      <sheetName val="11 мес"/>
      <sheetName val="09 (по рай-м)"/>
      <sheetName val="год  09г"/>
      <sheetName val="год  09г (2)"/>
      <sheetName val="09 (по рай-м) (2)"/>
      <sheetName val="09 (ранг мест)"/>
      <sheetName val="тр 1 квар"/>
      <sheetName val="тр 5  мес"/>
      <sheetName val="5 мес тр"/>
      <sheetName val="труд 1 пол- 08"/>
      <sheetName val="труд  I полу-09"/>
      <sheetName val="1пол 08- 09 см-ть тр"/>
      <sheetName val="1пол 09  тр рай"/>
      <sheetName val=" 8мес-09тр.спос."/>
      <sheetName val="трудосп 9 мес. - 08"/>
      <sheetName val="тр  за 9 ме "/>
      <sheetName val="окт тр"/>
      <sheetName val=" тр 10 мес"/>
      <sheetName val=" тр 11 мес "/>
      <sheetName val=" тр -09"/>
      <sheetName val="тр по рай-09"/>
      <sheetName val="рай -09"/>
      <sheetName val="_рай_ год _09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мограф"/>
      <sheetName val="структура"/>
      <sheetName val="данные по Госстатистике-09"/>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СК"/>
      <sheetName val="БСК-7мес-17"/>
      <sheetName val="БОД"/>
      <sheetName val="копия"/>
      <sheetName val="дети"/>
      <sheetName val="янв -19 "/>
      <sheetName val="янв (2)"/>
      <sheetName val="фев"/>
      <sheetName val="2 мес-19"/>
      <sheetName val="2 мес-19 (рай)"/>
      <sheetName val="март"/>
      <sheetName val="3 мес-19"/>
      <sheetName val="1 кв-2019"/>
      <sheetName val="ап"/>
      <sheetName val="4 мес-19 "/>
      <sheetName val="4  мес (2)"/>
      <sheetName val="май"/>
      <sheetName val="за 5 м "/>
      <sheetName val="за 5 м (2)"/>
      <sheetName val="июн"/>
      <sheetName val="за 6 м "/>
      <sheetName val="за 6 м (2)"/>
      <sheetName val="1 полуг"/>
      <sheetName val="1 полуг-1"/>
      <sheetName val="1 полуг-2"/>
      <sheetName val="июль"/>
      <sheetName val="7мес-19г"/>
      <sheetName val="7 мес-19-2"/>
      <sheetName val="авг-19"/>
      <sheetName val="8 мес-19"/>
      <sheetName val="8-19(2)"/>
      <sheetName val="для-РФ-8 мес-18-19"/>
      <sheetName val="БСК-8 мес-19"/>
      <sheetName val="БСК-8мес-18-19"/>
      <sheetName val="8 мес -19-дети"/>
      <sheetName val="сен-19"/>
      <sheetName val="9 мес"/>
      <sheetName val="9 мес (2)"/>
      <sheetName val="9 мес (3)"/>
      <sheetName val="окт"/>
      <sheetName val="10 мес-19"/>
      <sheetName val="10мес-2"/>
      <sheetName val="10 мес-18"/>
      <sheetName val="ноя"/>
      <sheetName val="11м-18"/>
      <sheetName val="11м (2)"/>
      <sheetName val="злок онк"/>
      <sheetName val="R 00-99"/>
      <sheetName val="2018"/>
      <sheetName val="2018(1)"/>
      <sheetName val="18-взр+дети"/>
      <sheetName val="18-взрослые"/>
      <sheetName val="18-ДЕТИ"/>
      <sheetName val="тр-шаблон"/>
      <sheetName val="янв-тр"/>
      <sheetName val="янв-тр (2)"/>
      <sheetName val="фев-тр "/>
      <sheetName val="тр-за 2 мес"/>
      <sheetName val="март-тр "/>
      <sheetName val="тр1 кв"/>
      <sheetName val="класс бол -тр1 кв "/>
      <sheetName val="апр-тр"/>
      <sheetName val="4 мес"/>
      <sheetName val="4 мес (2)"/>
      <sheetName val="5 мес-трудосп"/>
      <sheetName val="5 мес трудосп (2)"/>
      <sheetName val="6 мес-трудосп"/>
      <sheetName val="6 мес-трудосп (2)"/>
      <sheetName val="июл-тр"/>
      <sheetName val="тр 7_мес"/>
      <sheetName val="тр 7_мес (2)"/>
      <sheetName val="тр-авг-19"/>
      <sheetName val="тр-8м-2019"/>
      <sheetName val="тр-8м-2019 (2)"/>
      <sheetName val="сен-труд-19"/>
      <sheetName val="тр-9 мес"/>
      <sheetName val="тр-9 мес (2)"/>
      <sheetName val="окт-труд-19"/>
      <sheetName val="10м (труд) "/>
      <sheetName val="10м (труд) -2"/>
      <sheetName val="11м (труд)"/>
      <sheetName val="11м (труд) (2)"/>
      <sheetName val="декаб -18"/>
      <sheetName val="2018тру "/>
      <sheetName val="2018тру (2)"/>
      <sheetName val="R"/>
      <sheetName val="НИЗ"/>
      <sheetName val="Минэконразв"/>
      <sheetName val="зап Гос Думы-о дос тел умерших"/>
      <sheetName val="Лист2"/>
      <sheetName val="Лист4"/>
      <sheetName val="Лист3"/>
      <sheetName val="7мес18,19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6">
          <cell r="E6">
            <v>6</v>
          </cell>
          <cell r="F6">
            <v>50</v>
          </cell>
          <cell r="G6">
            <v>0</v>
          </cell>
          <cell r="H6">
            <v>7</v>
          </cell>
          <cell r="I6">
            <v>0</v>
          </cell>
          <cell r="J6">
            <v>2</v>
          </cell>
          <cell r="K6">
            <v>99</v>
          </cell>
          <cell r="L6">
            <v>6</v>
          </cell>
          <cell r="M6">
            <v>13</v>
          </cell>
          <cell r="N6">
            <v>0</v>
          </cell>
          <cell r="O6">
            <v>3</v>
          </cell>
          <cell r="P6">
            <v>6</v>
          </cell>
          <cell r="Q6">
            <v>0</v>
          </cell>
          <cell r="R6">
            <v>1</v>
          </cell>
          <cell r="S6">
            <v>0</v>
          </cell>
          <cell r="U6">
            <v>18</v>
          </cell>
          <cell r="V6">
            <v>2</v>
          </cell>
        </row>
        <row r="7">
          <cell r="E7">
            <v>2</v>
          </cell>
          <cell r="F7">
            <v>18</v>
          </cell>
          <cell r="G7">
            <v>0</v>
          </cell>
          <cell r="H7">
            <v>0</v>
          </cell>
          <cell r="I7">
            <v>0</v>
          </cell>
          <cell r="J7">
            <v>0</v>
          </cell>
          <cell r="K7">
            <v>30</v>
          </cell>
          <cell r="L7">
            <v>5</v>
          </cell>
          <cell r="M7">
            <v>4</v>
          </cell>
          <cell r="N7">
            <v>0</v>
          </cell>
          <cell r="O7">
            <v>0</v>
          </cell>
          <cell r="P7">
            <v>0</v>
          </cell>
          <cell r="Q7">
            <v>0</v>
          </cell>
          <cell r="R7">
            <v>2</v>
          </cell>
          <cell r="S7">
            <v>0</v>
          </cell>
          <cell r="T7">
            <v>2</v>
          </cell>
          <cell r="U7">
            <v>11</v>
          </cell>
          <cell r="V7">
            <v>2</v>
          </cell>
        </row>
        <row r="8">
          <cell r="E8">
            <v>1</v>
          </cell>
          <cell r="F8">
            <v>17</v>
          </cell>
          <cell r="G8">
            <v>0</v>
          </cell>
          <cell r="H8">
            <v>3</v>
          </cell>
          <cell r="I8">
            <v>0</v>
          </cell>
          <cell r="J8">
            <v>12</v>
          </cell>
          <cell r="K8">
            <v>58</v>
          </cell>
          <cell r="L8">
            <v>5</v>
          </cell>
          <cell r="M8">
            <v>5</v>
          </cell>
          <cell r="N8">
            <v>0</v>
          </cell>
          <cell r="O8">
            <v>0</v>
          </cell>
          <cell r="P8">
            <v>4</v>
          </cell>
          <cell r="Q8">
            <v>0</v>
          </cell>
          <cell r="R8">
            <v>0</v>
          </cell>
          <cell r="S8">
            <v>0</v>
          </cell>
          <cell r="T8">
            <v>11</v>
          </cell>
          <cell r="U8">
            <v>12</v>
          </cell>
          <cell r="V8">
            <v>0</v>
          </cell>
        </row>
        <row r="9">
          <cell r="E9">
            <v>3</v>
          </cell>
          <cell r="F9">
            <v>19</v>
          </cell>
          <cell r="G9">
            <v>0</v>
          </cell>
          <cell r="H9">
            <v>1</v>
          </cell>
          <cell r="I9">
            <v>0</v>
          </cell>
          <cell r="J9">
            <v>13</v>
          </cell>
          <cell r="K9">
            <v>35</v>
          </cell>
          <cell r="L9">
            <v>4</v>
          </cell>
          <cell r="M9">
            <v>6</v>
          </cell>
          <cell r="N9">
            <v>0</v>
          </cell>
          <cell r="O9">
            <v>0</v>
          </cell>
          <cell r="P9">
            <v>2</v>
          </cell>
          <cell r="Q9">
            <v>0</v>
          </cell>
          <cell r="R9">
            <v>0</v>
          </cell>
          <cell r="S9">
            <v>0</v>
          </cell>
          <cell r="U9">
            <v>17</v>
          </cell>
          <cell r="V9">
            <v>3</v>
          </cell>
        </row>
        <row r="10">
          <cell r="E10">
            <v>0</v>
          </cell>
          <cell r="F10">
            <v>15</v>
          </cell>
          <cell r="G10">
            <v>0</v>
          </cell>
          <cell r="H10">
            <v>5</v>
          </cell>
          <cell r="I10">
            <v>0</v>
          </cell>
          <cell r="J10">
            <v>5</v>
          </cell>
          <cell r="K10">
            <v>49</v>
          </cell>
          <cell r="L10">
            <v>6</v>
          </cell>
          <cell r="M10">
            <v>4</v>
          </cell>
          <cell r="N10">
            <v>0</v>
          </cell>
          <cell r="O10">
            <v>0</v>
          </cell>
          <cell r="P10">
            <v>16</v>
          </cell>
          <cell r="Q10">
            <v>0</v>
          </cell>
          <cell r="R10">
            <v>0</v>
          </cell>
          <cell r="S10">
            <v>1</v>
          </cell>
          <cell r="T10">
            <v>11</v>
          </cell>
          <cell r="U10">
            <v>22</v>
          </cell>
          <cell r="V10">
            <v>0</v>
          </cell>
        </row>
        <row r="11">
          <cell r="E11">
            <v>0</v>
          </cell>
          <cell r="F11">
            <v>15</v>
          </cell>
          <cell r="G11">
            <v>0</v>
          </cell>
          <cell r="H11">
            <v>0</v>
          </cell>
          <cell r="I11">
            <v>0</v>
          </cell>
          <cell r="J11">
            <v>2</v>
          </cell>
          <cell r="K11">
            <v>36</v>
          </cell>
          <cell r="L11">
            <v>2</v>
          </cell>
          <cell r="M11">
            <v>5</v>
          </cell>
          <cell r="N11">
            <v>0</v>
          </cell>
          <cell r="O11">
            <v>0</v>
          </cell>
          <cell r="P11">
            <v>0</v>
          </cell>
          <cell r="Q11">
            <v>0</v>
          </cell>
          <cell r="R11">
            <v>1</v>
          </cell>
          <cell r="S11">
            <v>2</v>
          </cell>
          <cell r="T11">
            <v>7</v>
          </cell>
          <cell r="U11">
            <v>17</v>
          </cell>
          <cell r="V11">
            <v>0</v>
          </cell>
        </row>
        <row r="12">
          <cell r="E12">
            <v>2</v>
          </cell>
          <cell r="F12">
            <v>17</v>
          </cell>
          <cell r="G12">
            <v>0</v>
          </cell>
          <cell r="H12">
            <v>0</v>
          </cell>
          <cell r="I12">
            <v>0</v>
          </cell>
          <cell r="J12">
            <v>2</v>
          </cell>
          <cell r="K12">
            <v>41</v>
          </cell>
          <cell r="L12">
            <v>3</v>
          </cell>
          <cell r="M12">
            <v>5</v>
          </cell>
          <cell r="N12">
            <v>0</v>
          </cell>
          <cell r="O12">
            <v>0</v>
          </cell>
          <cell r="P12">
            <v>2</v>
          </cell>
          <cell r="Q12">
            <v>0</v>
          </cell>
          <cell r="R12">
            <v>0</v>
          </cell>
          <cell r="S12">
            <v>1</v>
          </cell>
          <cell r="T12">
            <v>2</v>
          </cell>
          <cell r="U12">
            <v>20</v>
          </cell>
          <cell r="V12">
            <v>1</v>
          </cell>
        </row>
        <row r="13">
          <cell r="E13">
            <v>1</v>
          </cell>
          <cell r="F13">
            <v>12</v>
          </cell>
          <cell r="G13">
            <v>0</v>
          </cell>
          <cell r="H13">
            <v>0</v>
          </cell>
          <cell r="I13">
            <v>0</v>
          </cell>
          <cell r="J13">
            <v>2</v>
          </cell>
          <cell r="K13">
            <v>42</v>
          </cell>
          <cell r="L13">
            <v>5</v>
          </cell>
          <cell r="M13">
            <v>3</v>
          </cell>
          <cell r="N13">
            <v>0</v>
          </cell>
          <cell r="O13">
            <v>0</v>
          </cell>
          <cell r="P13">
            <v>3</v>
          </cell>
          <cell r="Q13">
            <v>0</v>
          </cell>
          <cell r="R13">
            <v>0</v>
          </cell>
          <cell r="S13">
            <v>0</v>
          </cell>
          <cell r="T13">
            <v>20</v>
          </cell>
          <cell r="U13">
            <v>10</v>
          </cell>
          <cell r="V13">
            <v>0</v>
          </cell>
        </row>
        <row r="14">
          <cell r="E14">
            <v>0</v>
          </cell>
          <cell r="F14">
            <v>25</v>
          </cell>
          <cell r="G14">
            <v>0</v>
          </cell>
          <cell r="H14">
            <v>3</v>
          </cell>
          <cell r="I14">
            <v>0</v>
          </cell>
          <cell r="J14">
            <v>2</v>
          </cell>
          <cell r="K14">
            <v>52</v>
          </cell>
          <cell r="L14">
            <v>6</v>
          </cell>
          <cell r="M14">
            <v>8</v>
          </cell>
          <cell r="N14">
            <v>0</v>
          </cell>
          <cell r="O14">
            <v>2</v>
          </cell>
          <cell r="P14">
            <v>1</v>
          </cell>
          <cell r="Q14">
            <v>0</v>
          </cell>
          <cell r="R14">
            <v>2</v>
          </cell>
          <cell r="S14">
            <v>0</v>
          </cell>
          <cell r="T14">
            <v>33</v>
          </cell>
          <cell r="U14">
            <v>18</v>
          </cell>
          <cell r="V14">
            <v>0</v>
          </cell>
        </row>
        <row r="15">
          <cell r="E15">
            <v>0</v>
          </cell>
          <cell r="F15">
            <v>16</v>
          </cell>
          <cell r="G15">
            <v>0</v>
          </cell>
          <cell r="H15">
            <v>1</v>
          </cell>
          <cell r="I15">
            <v>0</v>
          </cell>
          <cell r="J15">
            <v>1</v>
          </cell>
          <cell r="K15">
            <v>50</v>
          </cell>
          <cell r="L15">
            <v>2</v>
          </cell>
          <cell r="M15">
            <v>6</v>
          </cell>
          <cell r="N15">
            <v>0</v>
          </cell>
          <cell r="O15">
            <v>0</v>
          </cell>
          <cell r="P15">
            <v>1</v>
          </cell>
          <cell r="Q15">
            <v>0</v>
          </cell>
          <cell r="R15">
            <v>0</v>
          </cell>
          <cell r="S15">
            <v>0</v>
          </cell>
          <cell r="T15">
            <v>6</v>
          </cell>
          <cell r="U15">
            <v>10</v>
          </cell>
          <cell r="V15">
            <v>0</v>
          </cell>
        </row>
        <row r="17">
          <cell r="E17">
            <v>7</v>
          </cell>
          <cell r="F17">
            <v>101</v>
          </cell>
          <cell r="G17">
            <v>1</v>
          </cell>
          <cell r="H17">
            <v>2</v>
          </cell>
          <cell r="I17">
            <v>0</v>
          </cell>
          <cell r="J17">
            <v>5</v>
          </cell>
          <cell r="K17">
            <v>197</v>
          </cell>
          <cell r="L17">
            <v>19</v>
          </cell>
          <cell r="M17">
            <v>22</v>
          </cell>
          <cell r="N17">
            <v>1</v>
          </cell>
          <cell r="O17">
            <v>1</v>
          </cell>
          <cell r="P17">
            <v>13</v>
          </cell>
          <cell r="Q17">
            <v>0</v>
          </cell>
          <cell r="R17">
            <v>3</v>
          </cell>
          <cell r="S17">
            <v>3</v>
          </cell>
          <cell r="T17">
            <v>34</v>
          </cell>
          <cell r="U17">
            <v>49</v>
          </cell>
          <cell r="V17">
            <v>3</v>
          </cell>
        </row>
      </sheetData>
      <sheetData sheetId="37"/>
      <sheetData sheetId="38"/>
      <sheetData sheetId="39">
        <row r="6">
          <cell r="F6">
            <v>5</v>
          </cell>
          <cell r="H6">
            <v>1</v>
          </cell>
          <cell r="K6">
            <v>18</v>
          </cell>
          <cell r="L6">
            <v>2</v>
          </cell>
          <cell r="M6">
            <v>1</v>
          </cell>
          <cell r="P6">
            <v>2</v>
          </cell>
          <cell r="R6">
            <v>1</v>
          </cell>
          <cell r="U6">
            <v>5</v>
          </cell>
        </row>
        <row r="7">
          <cell r="K7">
            <v>5</v>
          </cell>
          <cell r="L7">
            <v>2</v>
          </cell>
          <cell r="M7">
            <v>1</v>
          </cell>
          <cell r="S7">
            <v>1</v>
          </cell>
          <cell r="U7">
            <v>2</v>
          </cell>
        </row>
        <row r="8">
          <cell r="F8">
            <v>1</v>
          </cell>
          <cell r="J8">
            <v>2</v>
          </cell>
          <cell r="K8">
            <v>2</v>
          </cell>
          <cell r="L8">
            <v>3</v>
          </cell>
          <cell r="M8">
            <v>3</v>
          </cell>
          <cell r="P8">
            <v>1</v>
          </cell>
          <cell r="T8">
            <v>1</v>
          </cell>
          <cell r="U8">
            <v>5</v>
          </cell>
        </row>
        <row r="9">
          <cell r="E9">
            <v>1</v>
          </cell>
          <cell r="J9">
            <v>4</v>
          </cell>
          <cell r="K9">
            <v>8</v>
          </cell>
          <cell r="L9">
            <v>1</v>
          </cell>
          <cell r="U9">
            <v>2</v>
          </cell>
        </row>
        <row r="10">
          <cell r="H10">
            <v>1</v>
          </cell>
          <cell r="K10">
            <v>5</v>
          </cell>
          <cell r="L10">
            <v>2</v>
          </cell>
          <cell r="M10">
            <v>1</v>
          </cell>
          <cell r="P10">
            <v>4</v>
          </cell>
          <cell r="R10">
            <v>1</v>
          </cell>
          <cell r="U10">
            <v>6</v>
          </cell>
        </row>
        <row r="11">
          <cell r="F11">
            <v>1</v>
          </cell>
          <cell r="K11">
            <v>7</v>
          </cell>
          <cell r="M11">
            <v>2</v>
          </cell>
          <cell r="T11">
            <v>2</v>
          </cell>
          <cell r="U11">
            <v>5</v>
          </cell>
        </row>
        <row r="12">
          <cell r="F12">
            <v>3</v>
          </cell>
          <cell r="K12">
            <v>6</v>
          </cell>
          <cell r="M12">
            <v>1</v>
          </cell>
          <cell r="R12">
            <v>1</v>
          </cell>
          <cell r="U12">
            <v>5</v>
          </cell>
        </row>
        <row r="13">
          <cell r="F13">
            <v>4</v>
          </cell>
          <cell r="J13">
            <v>1</v>
          </cell>
          <cell r="K13">
            <v>6</v>
          </cell>
          <cell r="M13">
            <v>2</v>
          </cell>
          <cell r="T13">
            <v>2</v>
          </cell>
          <cell r="U13">
            <v>1</v>
          </cell>
        </row>
        <row r="14">
          <cell r="E14">
            <v>1</v>
          </cell>
          <cell r="F14">
            <v>2</v>
          </cell>
          <cell r="K14">
            <v>6</v>
          </cell>
          <cell r="L14">
            <v>1</v>
          </cell>
          <cell r="T14">
            <v>6</v>
          </cell>
          <cell r="U14">
            <v>3</v>
          </cell>
        </row>
        <row r="15">
          <cell r="F15">
            <v>1</v>
          </cell>
          <cell r="K15">
            <v>2</v>
          </cell>
          <cell r="L15">
            <v>2</v>
          </cell>
          <cell r="T15">
            <v>3</v>
          </cell>
        </row>
        <row r="17">
          <cell r="E17">
            <v>3</v>
          </cell>
          <cell r="F17">
            <v>11</v>
          </cell>
          <cell r="H17">
            <v>1</v>
          </cell>
          <cell r="K17">
            <v>19</v>
          </cell>
          <cell r="L17">
            <v>1</v>
          </cell>
          <cell r="M17">
            <v>3</v>
          </cell>
          <cell r="P17">
            <v>2</v>
          </cell>
          <cell r="R17">
            <v>1</v>
          </cell>
          <cell r="T17">
            <v>4</v>
          </cell>
          <cell r="U17">
            <v>7</v>
          </cell>
        </row>
      </sheetData>
      <sheetData sheetId="40">
        <row r="6">
          <cell r="C6">
            <v>34235</v>
          </cell>
          <cell r="D6">
            <v>263</v>
          </cell>
          <cell r="E6">
            <v>6</v>
          </cell>
          <cell r="F6">
            <v>55</v>
          </cell>
          <cell r="G6">
            <v>0</v>
          </cell>
          <cell r="H6">
            <v>8</v>
          </cell>
          <cell r="I6">
            <v>0</v>
          </cell>
          <cell r="J6">
            <v>2</v>
          </cell>
          <cell r="K6">
            <v>117</v>
          </cell>
          <cell r="L6">
            <v>8</v>
          </cell>
          <cell r="M6">
            <v>14</v>
          </cell>
          <cell r="N6">
            <v>0</v>
          </cell>
          <cell r="O6">
            <v>3</v>
          </cell>
          <cell r="P6">
            <v>8</v>
          </cell>
          <cell r="Q6">
            <v>0</v>
          </cell>
          <cell r="R6">
            <v>2</v>
          </cell>
          <cell r="S6">
            <v>0</v>
          </cell>
          <cell r="T6">
            <v>17</v>
          </cell>
          <cell r="U6">
            <v>23</v>
          </cell>
          <cell r="V6">
            <v>2</v>
          </cell>
        </row>
        <row r="7">
          <cell r="C7">
            <v>8190.5</v>
          </cell>
          <cell r="D7">
            <v>85</v>
          </cell>
          <cell r="E7">
            <v>2</v>
          </cell>
          <cell r="F7">
            <v>18</v>
          </cell>
          <cell r="G7">
            <v>0</v>
          </cell>
          <cell r="H7">
            <v>0</v>
          </cell>
          <cell r="I7">
            <v>0</v>
          </cell>
          <cell r="J7">
            <v>0</v>
          </cell>
          <cell r="K7">
            <v>35</v>
          </cell>
          <cell r="L7">
            <v>7</v>
          </cell>
          <cell r="M7">
            <v>5</v>
          </cell>
          <cell r="N7">
            <v>0</v>
          </cell>
          <cell r="O7">
            <v>0</v>
          </cell>
          <cell r="P7">
            <v>0</v>
          </cell>
          <cell r="Q7">
            <v>0</v>
          </cell>
          <cell r="R7">
            <v>2</v>
          </cell>
          <cell r="S7">
            <v>1</v>
          </cell>
          <cell r="T7">
            <v>2</v>
          </cell>
          <cell r="U7">
            <v>13</v>
          </cell>
          <cell r="V7">
            <v>2</v>
          </cell>
        </row>
        <row r="8">
          <cell r="C8">
            <v>12439.5</v>
          </cell>
          <cell r="D8">
            <v>146</v>
          </cell>
          <cell r="E8">
            <v>1</v>
          </cell>
          <cell r="F8">
            <v>18</v>
          </cell>
          <cell r="G8">
            <v>0</v>
          </cell>
          <cell r="H8">
            <v>3</v>
          </cell>
          <cell r="I8">
            <v>0</v>
          </cell>
          <cell r="J8">
            <v>14</v>
          </cell>
          <cell r="K8">
            <v>60</v>
          </cell>
          <cell r="L8">
            <v>8</v>
          </cell>
          <cell r="M8">
            <v>8</v>
          </cell>
          <cell r="N8">
            <v>0</v>
          </cell>
          <cell r="O8">
            <v>0</v>
          </cell>
          <cell r="P8">
            <v>5</v>
          </cell>
          <cell r="Q8">
            <v>0</v>
          </cell>
          <cell r="R8">
            <v>0</v>
          </cell>
          <cell r="S8">
            <v>0</v>
          </cell>
          <cell r="T8">
            <v>12</v>
          </cell>
          <cell r="U8">
            <v>17</v>
          </cell>
          <cell r="V8">
            <v>0</v>
          </cell>
        </row>
        <row r="9">
          <cell r="C9">
            <v>13727</v>
          </cell>
          <cell r="D9">
            <v>129</v>
          </cell>
          <cell r="E9">
            <v>4</v>
          </cell>
          <cell r="F9">
            <v>19</v>
          </cell>
          <cell r="G9">
            <v>0</v>
          </cell>
          <cell r="H9">
            <v>1</v>
          </cell>
          <cell r="I9">
            <v>0</v>
          </cell>
          <cell r="J9">
            <v>17</v>
          </cell>
          <cell r="K9">
            <v>43</v>
          </cell>
          <cell r="L9">
            <v>5</v>
          </cell>
          <cell r="M9">
            <v>6</v>
          </cell>
          <cell r="N9">
            <v>0</v>
          </cell>
          <cell r="O9">
            <v>0</v>
          </cell>
          <cell r="P9">
            <v>2</v>
          </cell>
          <cell r="Q9">
            <v>0</v>
          </cell>
          <cell r="R9">
            <v>0</v>
          </cell>
          <cell r="S9">
            <v>0</v>
          </cell>
          <cell r="T9">
            <v>13</v>
          </cell>
          <cell r="U9">
            <v>19</v>
          </cell>
          <cell r="V9">
            <v>3</v>
          </cell>
        </row>
        <row r="10">
          <cell r="C10">
            <v>14224</v>
          </cell>
          <cell r="D10">
            <v>154</v>
          </cell>
          <cell r="E10">
            <v>0</v>
          </cell>
          <cell r="F10">
            <v>15</v>
          </cell>
          <cell r="G10">
            <v>0</v>
          </cell>
          <cell r="H10">
            <v>6</v>
          </cell>
          <cell r="I10">
            <v>0</v>
          </cell>
          <cell r="J10">
            <v>5</v>
          </cell>
          <cell r="K10">
            <v>54</v>
          </cell>
          <cell r="L10">
            <v>8</v>
          </cell>
          <cell r="M10">
            <v>5</v>
          </cell>
          <cell r="N10">
            <v>0</v>
          </cell>
          <cell r="O10">
            <v>0</v>
          </cell>
          <cell r="P10">
            <v>20</v>
          </cell>
          <cell r="Q10">
            <v>0</v>
          </cell>
          <cell r="R10">
            <v>1</v>
          </cell>
          <cell r="S10">
            <v>1</v>
          </cell>
          <cell r="T10">
            <v>11</v>
          </cell>
          <cell r="U10">
            <v>28</v>
          </cell>
          <cell r="V10">
            <v>0</v>
          </cell>
        </row>
        <row r="11">
          <cell r="C11">
            <v>11693</v>
          </cell>
          <cell r="D11">
            <v>104</v>
          </cell>
          <cell r="E11">
            <v>0</v>
          </cell>
          <cell r="F11">
            <v>16</v>
          </cell>
          <cell r="G11">
            <v>0</v>
          </cell>
          <cell r="H11">
            <v>0</v>
          </cell>
          <cell r="I11">
            <v>0</v>
          </cell>
          <cell r="J11">
            <v>2</v>
          </cell>
          <cell r="K11">
            <v>43</v>
          </cell>
          <cell r="L11">
            <v>2</v>
          </cell>
          <cell r="M11">
            <v>7</v>
          </cell>
          <cell r="N11">
            <v>0</v>
          </cell>
          <cell r="O11">
            <v>0</v>
          </cell>
          <cell r="P11">
            <v>0</v>
          </cell>
          <cell r="Q11">
            <v>0</v>
          </cell>
          <cell r="R11">
            <v>1</v>
          </cell>
          <cell r="S11">
            <v>2</v>
          </cell>
          <cell r="T11">
            <v>9</v>
          </cell>
          <cell r="U11">
            <v>22</v>
          </cell>
          <cell r="V11">
            <v>0</v>
          </cell>
        </row>
        <row r="12">
          <cell r="C12">
            <v>19403</v>
          </cell>
          <cell r="D12">
            <v>111</v>
          </cell>
          <cell r="E12">
            <v>2</v>
          </cell>
          <cell r="F12">
            <v>20</v>
          </cell>
          <cell r="G12">
            <v>0</v>
          </cell>
          <cell r="H12">
            <v>0</v>
          </cell>
          <cell r="I12">
            <v>0</v>
          </cell>
          <cell r="J12">
            <v>2</v>
          </cell>
          <cell r="K12">
            <v>47</v>
          </cell>
          <cell r="L12">
            <v>3</v>
          </cell>
          <cell r="M12">
            <v>6</v>
          </cell>
          <cell r="N12">
            <v>0</v>
          </cell>
          <cell r="O12">
            <v>0</v>
          </cell>
          <cell r="P12">
            <v>2</v>
          </cell>
          <cell r="Q12">
            <v>0</v>
          </cell>
          <cell r="R12">
            <v>1</v>
          </cell>
          <cell r="S12">
            <v>1</v>
          </cell>
          <cell r="T12">
            <v>2</v>
          </cell>
          <cell r="U12">
            <v>25</v>
          </cell>
          <cell r="V12">
            <v>1</v>
          </cell>
        </row>
        <row r="13">
          <cell r="C13">
            <v>14589.5</v>
          </cell>
          <cell r="D13">
            <v>114</v>
          </cell>
          <cell r="E13">
            <v>1</v>
          </cell>
          <cell r="F13">
            <v>16</v>
          </cell>
          <cell r="G13">
            <v>0</v>
          </cell>
          <cell r="H13">
            <v>0</v>
          </cell>
          <cell r="I13">
            <v>0</v>
          </cell>
          <cell r="J13">
            <v>3</v>
          </cell>
          <cell r="K13">
            <v>48</v>
          </cell>
          <cell r="L13">
            <v>5</v>
          </cell>
          <cell r="M13">
            <v>5</v>
          </cell>
          <cell r="N13">
            <v>0</v>
          </cell>
          <cell r="O13">
            <v>0</v>
          </cell>
          <cell r="P13">
            <v>3</v>
          </cell>
          <cell r="Q13">
            <v>0</v>
          </cell>
          <cell r="R13">
            <v>0</v>
          </cell>
          <cell r="S13">
            <v>0</v>
          </cell>
          <cell r="T13">
            <v>22</v>
          </cell>
          <cell r="U13">
            <v>11</v>
          </cell>
          <cell r="V13">
            <v>0</v>
          </cell>
        </row>
        <row r="14">
          <cell r="C14">
            <v>16150.5</v>
          </cell>
          <cell r="D14">
            <v>171</v>
          </cell>
          <cell r="E14">
            <v>1</v>
          </cell>
          <cell r="F14">
            <v>27</v>
          </cell>
          <cell r="G14">
            <v>0</v>
          </cell>
          <cell r="H14">
            <v>3</v>
          </cell>
          <cell r="I14">
            <v>0</v>
          </cell>
          <cell r="J14">
            <v>2</v>
          </cell>
          <cell r="K14">
            <v>58</v>
          </cell>
          <cell r="L14">
            <v>7</v>
          </cell>
          <cell r="M14">
            <v>8</v>
          </cell>
          <cell r="N14">
            <v>0</v>
          </cell>
          <cell r="O14">
            <v>2</v>
          </cell>
          <cell r="P14">
            <v>1</v>
          </cell>
          <cell r="Q14">
            <v>0</v>
          </cell>
          <cell r="R14">
            <v>2</v>
          </cell>
          <cell r="S14">
            <v>0</v>
          </cell>
          <cell r="T14">
            <v>39</v>
          </cell>
          <cell r="U14">
            <v>21</v>
          </cell>
          <cell r="V14">
            <v>0</v>
          </cell>
        </row>
        <row r="15">
          <cell r="C15">
            <v>10512</v>
          </cell>
          <cell r="D15">
            <v>101</v>
          </cell>
          <cell r="E15">
            <v>0</v>
          </cell>
          <cell r="F15">
            <v>17</v>
          </cell>
          <cell r="G15">
            <v>0</v>
          </cell>
          <cell r="H15">
            <v>1</v>
          </cell>
          <cell r="I15">
            <v>0</v>
          </cell>
          <cell r="J15">
            <v>1</v>
          </cell>
          <cell r="K15">
            <v>52</v>
          </cell>
          <cell r="L15">
            <v>4</v>
          </cell>
          <cell r="M15">
            <v>6</v>
          </cell>
          <cell r="N15">
            <v>0</v>
          </cell>
          <cell r="O15">
            <v>0</v>
          </cell>
          <cell r="P15">
            <v>1</v>
          </cell>
          <cell r="Q15">
            <v>0</v>
          </cell>
          <cell r="R15">
            <v>0</v>
          </cell>
          <cell r="S15">
            <v>0</v>
          </cell>
          <cell r="T15">
            <v>9</v>
          </cell>
          <cell r="U15">
            <v>10</v>
          </cell>
          <cell r="V15">
            <v>0</v>
          </cell>
        </row>
        <row r="16">
          <cell r="C16">
            <v>155164</v>
          </cell>
          <cell r="D16">
            <v>1378</v>
          </cell>
          <cell r="E16">
            <v>17</v>
          </cell>
          <cell r="F16">
            <v>221</v>
          </cell>
          <cell r="G16">
            <v>0</v>
          </cell>
          <cell r="H16">
            <v>22</v>
          </cell>
          <cell r="I16">
            <v>0</v>
          </cell>
          <cell r="J16">
            <v>48</v>
          </cell>
          <cell r="K16">
            <v>557</v>
          </cell>
          <cell r="L16">
            <v>57</v>
          </cell>
          <cell r="M16">
            <v>70</v>
          </cell>
          <cell r="N16">
            <v>0</v>
          </cell>
          <cell r="O16">
            <v>5</v>
          </cell>
          <cell r="P16">
            <v>42</v>
          </cell>
          <cell r="Q16">
            <v>0</v>
          </cell>
          <cell r="R16">
            <v>9</v>
          </cell>
          <cell r="S16">
            <v>5</v>
          </cell>
          <cell r="T16">
            <v>136</v>
          </cell>
          <cell r="U16">
            <v>189</v>
          </cell>
          <cell r="V16">
            <v>8</v>
          </cell>
        </row>
        <row r="17">
          <cell r="C17">
            <v>64024.5</v>
          </cell>
          <cell r="D17">
            <v>510</v>
          </cell>
          <cell r="E17">
            <v>10</v>
          </cell>
          <cell r="F17">
            <v>112</v>
          </cell>
          <cell r="G17">
            <v>1</v>
          </cell>
          <cell r="H17">
            <v>3</v>
          </cell>
          <cell r="I17">
            <v>0</v>
          </cell>
          <cell r="J17">
            <v>5</v>
          </cell>
          <cell r="K17">
            <v>216</v>
          </cell>
          <cell r="L17">
            <v>20</v>
          </cell>
          <cell r="M17">
            <v>25</v>
          </cell>
          <cell r="N17">
            <v>1</v>
          </cell>
          <cell r="O17">
            <v>1</v>
          </cell>
          <cell r="P17">
            <v>15</v>
          </cell>
          <cell r="Q17">
            <v>0</v>
          </cell>
          <cell r="R17">
            <v>4</v>
          </cell>
          <cell r="S17">
            <v>3</v>
          </cell>
          <cell r="T17">
            <v>38</v>
          </cell>
          <cell r="U17">
            <v>56</v>
          </cell>
          <cell r="V17">
            <v>3</v>
          </cell>
        </row>
        <row r="18">
          <cell r="C18">
            <v>219188.5</v>
          </cell>
          <cell r="D18">
            <v>1888</v>
          </cell>
          <cell r="E18">
            <v>27</v>
          </cell>
          <cell r="F18">
            <v>333</v>
          </cell>
          <cell r="G18">
            <v>1</v>
          </cell>
          <cell r="H18">
            <v>25</v>
          </cell>
          <cell r="I18">
            <v>0</v>
          </cell>
          <cell r="J18">
            <v>53</v>
          </cell>
          <cell r="K18">
            <v>773</v>
          </cell>
          <cell r="L18">
            <v>77</v>
          </cell>
          <cell r="M18">
            <v>95</v>
          </cell>
          <cell r="N18">
            <v>1</v>
          </cell>
          <cell r="O18">
            <v>6</v>
          </cell>
          <cell r="P18">
            <v>57</v>
          </cell>
          <cell r="Q18">
            <v>0</v>
          </cell>
          <cell r="R18">
            <v>13</v>
          </cell>
          <cell r="S18">
            <v>8</v>
          </cell>
          <cell r="T18">
            <v>174</v>
          </cell>
          <cell r="U18">
            <v>245</v>
          </cell>
          <cell r="V18">
            <v>11</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6">
          <cell r="E6">
            <v>6</v>
          </cell>
          <cell r="F6">
            <v>13</v>
          </cell>
          <cell r="G6">
            <v>0</v>
          </cell>
          <cell r="H6">
            <v>2</v>
          </cell>
          <cell r="I6">
            <v>0</v>
          </cell>
          <cell r="J6">
            <v>1</v>
          </cell>
          <cell r="K6">
            <v>17</v>
          </cell>
          <cell r="L6">
            <v>2</v>
          </cell>
          <cell r="M6">
            <v>0</v>
          </cell>
          <cell r="N6">
            <v>0</v>
          </cell>
          <cell r="O6">
            <v>0</v>
          </cell>
          <cell r="P6">
            <v>1</v>
          </cell>
          <cell r="Q6">
            <v>0</v>
          </cell>
          <cell r="R6">
            <v>7</v>
          </cell>
          <cell r="S6">
            <v>16</v>
          </cell>
          <cell r="T6">
            <v>2</v>
          </cell>
        </row>
        <row r="7">
          <cell r="E7">
            <v>1</v>
          </cell>
          <cell r="F7">
            <v>8</v>
          </cell>
          <cell r="G7">
            <v>0</v>
          </cell>
          <cell r="H7">
            <v>0</v>
          </cell>
          <cell r="I7">
            <v>0</v>
          </cell>
          <cell r="J7">
            <v>0</v>
          </cell>
          <cell r="K7">
            <v>2</v>
          </cell>
          <cell r="L7">
            <v>4</v>
          </cell>
          <cell r="M7">
            <v>1</v>
          </cell>
          <cell r="N7">
            <v>0</v>
          </cell>
          <cell r="O7">
            <v>0</v>
          </cell>
          <cell r="P7">
            <v>0</v>
          </cell>
          <cell r="Q7">
            <v>0</v>
          </cell>
          <cell r="R7">
            <v>0</v>
          </cell>
          <cell r="S7">
            <v>9</v>
          </cell>
          <cell r="T7">
            <v>1</v>
          </cell>
        </row>
        <row r="8">
          <cell r="E8">
            <v>1</v>
          </cell>
          <cell r="F8">
            <v>7</v>
          </cell>
          <cell r="G8">
            <v>0</v>
          </cell>
          <cell r="H8">
            <v>1</v>
          </cell>
          <cell r="I8">
            <v>0</v>
          </cell>
          <cell r="J8">
            <v>2</v>
          </cell>
          <cell r="K8">
            <v>11</v>
          </cell>
          <cell r="L8">
            <v>1</v>
          </cell>
          <cell r="M8">
            <v>1</v>
          </cell>
          <cell r="N8">
            <v>0</v>
          </cell>
          <cell r="O8">
            <v>0</v>
          </cell>
          <cell r="P8">
            <v>0</v>
          </cell>
          <cell r="Q8">
            <v>0</v>
          </cell>
          <cell r="R8">
            <v>0</v>
          </cell>
          <cell r="S8">
            <v>9</v>
          </cell>
          <cell r="T8">
            <v>0</v>
          </cell>
        </row>
        <row r="9">
          <cell r="E9">
            <v>3</v>
          </cell>
          <cell r="F9">
            <v>4</v>
          </cell>
          <cell r="G9">
            <v>0</v>
          </cell>
          <cell r="H9">
            <v>0</v>
          </cell>
          <cell r="I9">
            <v>0</v>
          </cell>
          <cell r="J9">
            <v>2</v>
          </cell>
          <cell r="K9">
            <v>8</v>
          </cell>
          <cell r="L9">
            <v>1</v>
          </cell>
          <cell r="M9">
            <v>3</v>
          </cell>
          <cell r="N9">
            <v>0</v>
          </cell>
          <cell r="O9">
            <v>0</v>
          </cell>
          <cell r="P9">
            <v>0</v>
          </cell>
          <cell r="Q9">
            <v>0</v>
          </cell>
          <cell r="R9">
            <v>1</v>
          </cell>
          <cell r="S9">
            <v>16</v>
          </cell>
          <cell r="T9">
            <v>3</v>
          </cell>
        </row>
        <row r="10">
          <cell r="E10">
            <v>0</v>
          </cell>
          <cell r="F10">
            <v>4</v>
          </cell>
          <cell r="G10">
            <v>0</v>
          </cell>
          <cell r="H10">
            <v>0</v>
          </cell>
          <cell r="I10">
            <v>0</v>
          </cell>
          <cell r="J10">
            <v>0</v>
          </cell>
          <cell r="K10">
            <v>17</v>
          </cell>
          <cell r="L10">
            <v>1</v>
          </cell>
          <cell r="M10">
            <v>1</v>
          </cell>
          <cell r="N10">
            <v>0</v>
          </cell>
          <cell r="O10">
            <v>0</v>
          </cell>
          <cell r="P10">
            <v>1</v>
          </cell>
          <cell r="Q10">
            <v>0</v>
          </cell>
          <cell r="R10">
            <v>1</v>
          </cell>
          <cell r="S10">
            <v>17</v>
          </cell>
          <cell r="T10">
            <v>0</v>
          </cell>
        </row>
        <row r="11">
          <cell r="E11">
            <v>0</v>
          </cell>
          <cell r="F11">
            <v>3</v>
          </cell>
          <cell r="G11">
            <v>0</v>
          </cell>
          <cell r="H11">
            <v>0</v>
          </cell>
          <cell r="I11">
            <v>0</v>
          </cell>
          <cell r="J11">
            <v>1</v>
          </cell>
          <cell r="K11">
            <v>12</v>
          </cell>
          <cell r="L11">
            <v>1</v>
          </cell>
          <cell r="M11">
            <v>1</v>
          </cell>
          <cell r="N11">
            <v>0</v>
          </cell>
          <cell r="O11">
            <v>0</v>
          </cell>
          <cell r="P11">
            <v>0</v>
          </cell>
          <cell r="Q11">
            <v>0</v>
          </cell>
          <cell r="R11">
            <v>4</v>
          </cell>
          <cell r="S11">
            <v>13</v>
          </cell>
          <cell r="T11">
            <v>0</v>
          </cell>
        </row>
        <row r="12">
          <cell r="E12">
            <v>1</v>
          </cell>
          <cell r="F12">
            <v>2</v>
          </cell>
          <cell r="G12">
            <v>0</v>
          </cell>
          <cell r="H12">
            <v>0</v>
          </cell>
          <cell r="I12">
            <v>0</v>
          </cell>
          <cell r="J12">
            <v>2</v>
          </cell>
          <cell r="K12">
            <v>9</v>
          </cell>
          <cell r="L12">
            <v>1</v>
          </cell>
          <cell r="M12">
            <v>1</v>
          </cell>
          <cell r="N12">
            <v>0</v>
          </cell>
          <cell r="O12">
            <v>0</v>
          </cell>
          <cell r="P12">
            <v>0</v>
          </cell>
          <cell r="Q12">
            <v>0</v>
          </cell>
          <cell r="R12">
            <v>1</v>
          </cell>
          <cell r="S12">
            <v>13</v>
          </cell>
          <cell r="T12">
            <v>1</v>
          </cell>
        </row>
        <row r="13">
          <cell r="E13">
            <v>1</v>
          </cell>
          <cell r="F13">
            <v>1</v>
          </cell>
          <cell r="G13">
            <v>0</v>
          </cell>
          <cell r="H13">
            <v>0</v>
          </cell>
          <cell r="I13">
            <v>0</v>
          </cell>
          <cell r="J13">
            <v>0</v>
          </cell>
          <cell r="K13">
            <v>9</v>
          </cell>
          <cell r="L13">
            <v>3</v>
          </cell>
          <cell r="M13">
            <v>2</v>
          </cell>
          <cell r="N13">
            <v>0</v>
          </cell>
          <cell r="O13">
            <v>0</v>
          </cell>
          <cell r="P13">
            <v>0</v>
          </cell>
          <cell r="Q13">
            <v>0</v>
          </cell>
          <cell r="R13">
            <v>1</v>
          </cell>
          <cell r="S13">
            <v>4</v>
          </cell>
          <cell r="T13">
            <v>0</v>
          </cell>
        </row>
        <row r="14">
          <cell r="E14">
            <v>0</v>
          </cell>
          <cell r="F14">
            <v>6</v>
          </cell>
          <cell r="G14">
            <v>0</v>
          </cell>
          <cell r="H14">
            <v>1</v>
          </cell>
          <cell r="I14">
            <v>0</v>
          </cell>
          <cell r="J14">
            <v>1</v>
          </cell>
          <cell r="K14">
            <v>16</v>
          </cell>
          <cell r="L14">
            <v>2</v>
          </cell>
          <cell r="M14">
            <v>3</v>
          </cell>
          <cell r="N14">
            <v>1</v>
          </cell>
          <cell r="O14">
            <v>0</v>
          </cell>
          <cell r="P14">
            <v>1</v>
          </cell>
          <cell r="Q14">
            <v>0</v>
          </cell>
          <cell r="R14">
            <v>1</v>
          </cell>
          <cell r="S14">
            <v>12</v>
          </cell>
          <cell r="T14">
            <v>0</v>
          </cell>
        </row>
        <row r="15">
          <cell r="E15">
            <v>0</v>
          </cell>
          <cell r="F15">
            <v>2</v>
          </cell>
          <cell r="G15">
            <v>0</v>
          </cell>
          <cell r="H15">
            <v>1</v>
          </cell>
          <cell r="I15">
            <v>0</v>
          </cell>
          <cell r="J15">
            <v>0</v>
          </cell>
          <cell r="K15">
            <v>10</v>
          </cell>
          <cell r="L15">
            <v>0</v>
          </cell>
          <cell r="M15">
            <v>2</v>
          </cell>
          <cell r="N15">
            <v>0</v>
          </cell>
          <cell r="O15">
            <v>0</v>
          </cell>
          <cell r="P15">
            <v>0</v>
          </cell>
          <cell r="Q15">
            <v>0</v>
          </cell>
          <cell r="R15">
            <v>1</v>
          </cell>
          <cell r="S15">
            <v>6</v>
          </cell>
          <cell r="T15">
            <v>0</v>
          </cell>
        </row>
        <row r="16">
          <cell r="E16">
            <v>13</v>
          </cell>
          <cell r="F16">
            <v>50</v>
          </cell>
          <cell r="G16">
            <v>0</v>
          </cell>
          <cell r="H16">
            <v>5</v>
          </cell>
          <cell r="I16">
            <v>0</v>
          </cell>
          <cell r="J16">
            <v>9</v>
          </cell>
          <cell r="K16">
            <v>111</v>
          </cell>
          <cell r="L16">
            <v>16</v>
          </cell>
          <cell r="M16">
            <v>15</v>
          </cell>
          <cell r="O16">
            <v>0</v>
          </cell>
          <cell r="P16">
            <v>3</v>
          </cell>
          <cell r="Q16">
            <v>0</v>
          </cell>
          <cell r="R16">
            <v>17</v>
          </cell>
          <cell r="S16">
            <v>115</v>
          </cell>
          <cell r="T16">
            <v>7</v>
          </cell>
        </row>
        <row r="17">
          <cell r="E17">
            <v>5</v>
          </cell>
          <cell r="F17">
            <v>15</v>
          </cell>
          <cell r="G17">
            <v>0</v>
          </cell>
          <cell r="H17">
            <v>0</v>
          </cell>
          <cell r="I17">
            <v>0</v>
          </cell>
          <cell r="J17">
            <v>2</v>
          </cell>
          <cell r="K17">
            <v>26</v>
          </cell>
          <cell r="L17">
            <v>4</v>
          </cell>
          <cell r="M17">
            <v>7</v>
          </cell>
          <cell r="N17">
            <v>1</v>
          </cell>
          <cell r="O17">
            <v>0</v>
          </cell>
          <cell r="P17">
            <v>0</v>
          </cell>
          <cell r="Q17">
            <v>0</v>
          </cell>
          <cell r="R17">
            <v>7</v>
          </cell>
          <cell r="S17">
            <v>27</v>
          </cell>
          <cell r="T17">
            <v>3</v>
          </cell>
        </row>
        <row r="18">
          <cell r="E18">
            <v>18</v>
          </cell>
          <cell r="F18">
            <v>65</v>
          </cell>
          <cell r="G18">
            <v>0</v>
          </cell>
          <cell r="H18">
            <v>5</v>
          </cell>
          <cell r="I18">
            <v>0</v>
          </cell>
          <cell r="J18">
            <v>11</v>
          </cell>
          <cell r="K18">
            <v>137</v>
          </cell>
          <cell r="L18">
            <v>20</v>
          </cell>
          <cell r="M18">
            <v>22</v>
          </cell>
          <cell r="N18">
            <v>1</v>
          </cell>
          <cell r="O18">
            <v>0</v>
          </cell>
          <cell r="P18">
            <v>3</v>
          </cell>
          <cell r="Q18">
            <v>0</v>
          </cell>
          <cell r="R18">
            <v>24</v>
          </cell>
          <cell r="S18">
            <v>142</v>
          </cell>
        </row>
      </sheetData>
      <sheetData sheetId="76"/>
      <sheetData sheetId="77">
        <row r="6">
          <cell r="F6">
            <v>1</v>
          </cell>
          <cell r="H6">
            <v>1</v>
          </cell>
          <cell r="K6">
            <v>1</v>
          </cell>
          <cell r="L6">
            <v>1</v>
          </cell>
          <cell r="R6">
            <v>1</v>
          </cell>
          <cell r="S6">
            <v>4</v>
          </cell>
        </row>
        <row r="7">
          <cell r="L7">
            <v>2</v>
          </cell>
          <cell r="Q7">
            <v>1</v>
          </cell>
          <cell r="S7">
            <v>2</v>
          </cell>
        </row>
        <row r="8">
          <cell r="J8">
            <v>1</v>
          </cell>
          <cell r="M8">
            <v>2</v>
          </cell>
          <cell r="P8">
            <v>1</v>
          </cell>
          <cell r="S8">
            <v>4</v>
          </cell>
        </row>
        <row r="9">
          <cell r="K9">
            <v>2</v>
          </cell>
          <cell r="R9">
            <v>1</v>
          </cell>
          <cell r="S9">
            <v>1</v>
          </cell>
        </row>
        <row r="10">
          <cell r="K10">
            <v>1</v>
          </cell>
          <cell r="L10">
            <v>1</v>
          </cell>
          <cell r="S10">
            <v>5</v>
          </cell>
        </row>
        <row r="11">
          <cell r="F11">
            <v>1</v>
          </cell>
          <cell r="R11">
            <v>2</v>
          </cell>
          <cell r="S11">
            <v>3</v>
          </cell>
        </row>
        <row r="12">
          <cell r="F12">
            <v>1</v>
          </cell>
          <cell r="K12">
            <v>2</v>
          </cell>
          <cell r="S12">
            <v>4</v>
          </cell>
        </row>
        <row r="13">
          <cell r="J13">
            <v>1</v>
          </cell>
          <cell r="M13">
            <v>1</v>
          </cell>
          <cell r="S13">
            <v>1</v>
          </cell>
        </row>
        <row r="14">
          <cell r="E14">
            <v>1</v>
          </cell>
          <cell r="F14">
            <v>2</v>
          </cell>
          <cell r="K14">
            <v>1</v>
          </cell>
          <cell r="L14">
            <v>1</v>
          </cell>
          <cell r="S14">
            <v>2</v>
          </cell>
        </row>
        <row r="15">
          <cell r="K15">
            <v>1</v>
          </cell>
          <cell r="R15">
            <v>1</v>
          </cell>
        </row>
        <row r="16">
          <cell r="E16">
            <v>1</v>
          </cell>
          <cell r="F16">
            <v>5</v>
          </cell>
          <cell r="G16">
            <v>0</v>
          </cell>
          <cell r="H16">
            <v>1</v>
          </cell>
          <cell r="I16">
            <v>0</v>
          </cell>
          <cell r="J16">
            <v>2</v>
          </cell>
          <cell r="K16">
            <v>8</v>
          </cell>
          <cell r="L16">
            <v>5</v>
          </cell>
          <cell r="M16">
            <v>3</v>
          </cell>
          <cell r="N16">
            <v>0</v>
          </cell>
          <cell r="O16">
            <v>0</v>
          </cell>
          <cell r="P16">
            <v>1</v>
          </cell>
          <cell r="Q16">
            <v>1</v>
          </cell>
          <cell r="R16">
            <v>5</v>
          </cell>
          <cell r="S16">
            <v>26</v>
          </cell>
          <cell r="T16">
            <v>0</v>
          </cell>
        </row>
        <row r="17">
          <cell r="E17">
            <v>3</v>
          </cell>
          <cell r="F17">
            <v>4</v>
          </cell>
          <cell r="K17">
            <v>2</v>
          </cell>
          <cell r="M17">
            <v>1</v>
          </cell>
          <cell r="P17">
            <v>1</v>
          </cell>
          <cell r="R17">
            <v>3</v>
          </cell>
          <cell r="S17">
            <v>5</v>
          </cell>
          <cell r="T17">
            <v>0</v>
          </cell>
        </row>
        <row r="18">
          <cell r="E18">
            <v>4</v>
          </cell>
          <cell r="F18">
            <v>9</v>
          </cell>
          <cell r="G18">
            <v>0</v>
          </cell>
          <cell r="H18">
            <v>1</v>
          </cell>
          <cell r="I18">
            <v>0</v>
          </cell>
          <cell r="J18">
            <v>2</v>
          </cell>
          <cell r="K18">
            <v>10</v>
          </cell>
          <cell r="L18">
            <v>5</v>
          </cell>
          <cell r="M18">
            <v>4</v>
          </cell>
          <cell r="N18">
            <v>0</v>
          </cell>
          <cell r="O18">
            <v>0</v>
          </cell>
          <cell r="P18">
            <v>2</v>
          </cell>
          <cell r="Q18">
            <v>1</v>
          </cell>
          <cell r="R18">
            <v>8</v>
          </cell>
          <cell r="S18">
            <v>31</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E29"/>
  <sheetViews>
    <sheetView showZeros="0" view="pageBreakPreview" topLeftCell="A16" zoomScale="84" zoomScaleNormal="95" zoomScaleSheetLayoutView="84" workbookViewId="0">
      <selection activeCell="AA19" sqref="AA19"/>
    </sheetView>
  </sheetViews>
  <sheetFormatPr defaultRowHeight="12.75"/>
  <cols>
    <col min="1" max="1" width="3.125" style="166" customWidth="1"/>
    <col min="2" max="2" width="13" style="166" customWidth="1"/>
    <col min="3" max="3" width="8.625" style="166" customWidth="1"/>
    <col min="4" max="4" width="5.875" style="166" customWidth="1"/>
    <col min="5" max="5" width="8.25" style="166" customWidth="1"/>
    <col min="6" max="7" width="4.75" style="166" customWidth="1"/>
    <col min="8" max="8" width="5.375" style="166" customWidth="1"/>
    <col min="9" max="9" width="5.875" style="166" customWidth="1"/>
    <col min="10" max="10" width="4.625" style="166" customWidth="1"/>
    <col min="11" max="12" width="5.25" style="166" customWidth="1"/>
    <col min="13" max="14" width="4.875" style="166" customWidth="1"/>
    <col min="15" max="15" width="6.25" style="166" customWidth="1"/>
    <col min="16" max="16" width="6.5" style="166" customWidth="1"/>
    <col min="17" max="17" width="7.25" style="166" customWidth="1"/>
    <col min="18" max="18" width="5.5" style="166" customWidth="1"/>
    <col min="19" max="19" width="7.125" style="166" customWidth="1"/>
    <col min="20" max="20" width="5.75" style="166" customWidth="1"/>
    <col min="21" max="21" width="5.625" style="166" customWidth="1"/>
    <col min="22" max="22" width="7.25" style="166" customWidth="1"/>
    <col min="23" max="23" width="6.5" style="166" customWidth="1"/>
    <col min="24" max="25" width="7.25" style="166" customWidth="1"/>
    <col min="26" max="26" width="7.625" style="166" customWidth="1"/>
    <col min="27" max="27" width="7.375" style="166" customWidth="1"/>
    <col min="28" max="28" width="7.625" style="166" customWidth="1"/>
    <col min="29" max="29" width="5.625" style="166" customWidth="1"/>
    <col min="30" max="30" width="9" style="304"/>
    <col min="31" max="31" width="6.625" style="304" customWidth="1"/>
    <col min="32" max="256" width="9" style="166"/>
    <col min="257" max="257" width="3.125" style="166" customWidth="1"/>
    <col min="258" max="258" width="13" style="166" customWidth="1"/>
    <col min="259" max="259" width="8.625" style="166" customWidth="1"/>
    <col min="260" max="260" width="5.875" style="166" customWidth="1"/>
    <col min="261" max="261" width="8.25" style="166" customWidth="1"/>
    <col min="262" max="263" width="4.75" style="166" customWidth="1"/>
    <col min="264" max="264" width="5.375" style="166" customWidth="1"/>
    <col min="265" max="265" width="5.875" style="166" customWidth="1"/>
    <col min="266" max="266" width="4.625" style="166" customWidth="1"/>
    <col min="267" max="268" width="5.25" style="166" customWidth="1"/>
    <col min="269" max="270" width="4.875" style="166" customWidth="1"/>
    <col min="271" max="271" width="6.25" style="166" customWidth="1"/>
    <col min="272" max="272" width="6.5" style="166" customWidth="1"/>
    <col min="273" max="273" width="7.25" style="166" customWidth="1"/>
    <col min="274" max="274" width="5.5" style="166" customWidth="1"/>
    <col min="275" max="275" width="7.125" style="166" customWidth="1"/>
    <col min="276" max="276" width="5.75" style="166" customWidth="1"/>
    <col min="277" max="277" width="5.625" style="166" customWidth="1"/>
    <col min="278" max="278" width="7.25" style="166" customWidth="1"/>
    <col min="279" max="279" width="6.5" style="166" customWidth="1"/>
    <col min="280" max="281" width="7.25" style="166" customWidth="1"/>
    <col min="282" max="282" width="7.625" style="166" customWidth="1"/>
    <col min="283" max="283" width="7.375" style="166" customWidth="1"/>
    <col min="284" max="284" width="7.625" style="166" customWidth="1"/>
    <col min="285" max="285" width="5.625" style="166" customWidth="1"/>
    <col min="286" max="286" width="9" style="166"/>
    <col min="287" max="287" width="6.625" style="166" customWidth="1"/>
    <col min="288" max="512" width="9" style="166"/>
    <col min="513" max="513" width="3.125" style="166" customWidth="1"/>
    <col min="514" max="514" width="13" style="166" customWidth="1"/>
    <col min="515" max="515" width="8.625" style="166" customWidth="1"/>
    <col min="516" max="516" width="5.875" style="166" customWidth="1"/>
    <col min="517" max="517" width="8.25" style="166" customWidth="1"/>
    <col min="518" max="519" width="4.75" style="166" customWidth="1"/>
    <col min="520" max="520" width="5.375" style="166" customWidth="1"/>
    <col min="521" max="521" width="5.875" style="166" customWidth="1"/>
    <col min="522" max="522" width="4.625" style="166" customWidth="1"/>
    <col min="523" max="524" width="5.25" style="166" customWidth="1"/>
    <col min="525" max="526" width="4.875" style="166" customWidth="1"/>
    <col min="527" max="527" width="6.25" style="166" customWidth="1"/>
    <col min="528" max="528" width="6.5" style="166" customWidth="1"/>
    <col min="529" max="529" width="7.25" style="166" customWidth="1"/>
    <col min="530" max="530" width="5.5" style="166" customWidth="1"/>
    <col min="531" max="531" width="7.125" style="166" customWidth="1"/>
    <col min="532" max="532" width="5.75" style="166" customWidth="1"/>
    <col min="533" max="533" width="5.625" style="166" customWidth="1"/>
    <col min="534" max="534" width="7.25" style="166" customWidth="1"/>
    <col min="535" max="535" width="6.5" style="166" customWidth="1"/>
    <col min="536" max="537" width="7.25" style="166" customWidth="1"/>
    <col min="538" max="538" width="7.625" style="166" customWidth="1"/>
    <col min="539" max="539" width="7.375" style="166" customWidth="1"/>
    <col min="540" max="540" width="7.625" style="166" customWidth="1"/>
    <col min="541" max="541" width="5.625" style="166" customWidth="1"/>
    <col min="542" max="542" width="9" style="166"/>
    <col min="543" max="543" width="6.625" style="166" customWidth="1"/>
    <col min="544" max="768" width="9" style="166"/>
    <col min="769" max="769" width="3.125" style="166" customWidth="1"/>
    <col min="770" max="770" width="13" style="166" customWidth="1"/>
    <col min="771" max="771" width="8.625" style="166" customWidth="1"/>
    <col min="772" max="772" width="5.875" style="166" customWidth="1"/>
    <col min="773" max="773" width="8.25" style="166" customWidth="1"/>
    <col min="774" max="775" width="4.75" style="166" customWidth="1"/>
    <col min="776" max="776" width="5.375" style="166" customWidth="1"/>
    <col min="777" max="777" width="5.875" style="166" customWidth="1"/>
    <col min="778" max="778" width="4.625" style="166" customWidth="1"/>
    <col min="779" max="780" width="5.25" style="166" customWidth="1"/>
    <col min="781" max="782" width="4.875" style="166" customWidth="1"/>
    <col min="783" max="783" width="6.25" style="166" customWidth="1"/>
    <col min="784" max="784" width="6.5" style="166" customWidth="1"/>
    <col min="785" max="785" width="7.25" style="166" customWidth="1"/>
    <col min="786" max="786" width="5.5" style="166" customWidth="1"/>
    <col min="787" max="787" width="7.125" style="166" customWidth="1"/>
    <col min="788" max="788" width="5.75" style="166" customWidth="1"/>
    <col min="789" max="789" width="5.625" style="166" customWidth="1"/>
    <col min="790" max="790" width="7.25" style="166" customWidth="1"/>
    <col min="791" max="791" width="6.5" style="166" customWidth="1"/>
    <col min="792" max="793" width="7.25" style="166" customWidth="1"/>
    <col min="794" max="794" width="7.625" style="166" customWidth="1"/>
    <col min="795" max="795" width="7.375" style="166" customWidth="1"/>
    <col min="796" max="796" width="7.625" style="166" customWidth="1"/>
    <col min="797" max="797" width="5.625" style="166" customWidth="1"/>
    <col min="798" max="798" width="9" style="166"/>
    <col min="799" max="799" width="6.625" style="166" customWidth="1"/>
    <col min="800" max="1024" width="9" style="166"/>
    <col min="1025" max="1025" width="3.125" style="166" customWidth="1"/>
    <col min="1026" max="1026" width="13" style="166" customWidth="1"/>
    <col min="1027" max="1027" width="8.625" style="166" customWidth="1"/>
    <col min="1028" max="1028" width="5.875" style="166" customWidth="1"/>
    <col min="1029" max="1029" width="8.25" style="166" customWidth="1"/>
    <col min="1030" max="1031" width="4.75" style="166" customWidth="1"/>
    <col min="1032" max="1032" width="5.375" style="166" customWidth="1"/>
    <col min="1033" max="1033" width="5.875" style="166" customWidth="1"/>
    <col min="1034" max="1034" width="4.625" style="166" customWidth="1"/>
    <col min="1035" max="1036" width="5.25" style="166" customWidth="1"/>
    <col min="1037" max="1038" width="4.875" style="166" customWidth="1"/>
    <col min="1039" max="1039" width="6.25" style="166" customWidth="1"/>
    <col min="1040" max="1040" width="6.5" style="166" customWidth="1"/>
    <col min="1041" max="1041" width="7.25" style="166" customWidth="1"/>
    <col min="1042" max="1042" width="5.5" style="166" customWidth="1"/>
    <col min="1043" max="1043" width="7.125" style="166" customWidth="1"/>
    <col min="1044" max="1044" width="5.75" style="166" customWidth="1"/>
    <col min="1045" max="1045" width="5.625" style="166" customWidth="1"/>
    <col min="1046" max="1046" width="7.25" style="166" customWidth="1"/>
    <col min="1047" max="1047" width="6.5" style="166" customWidth="1"/>
    <col min="1048" max="1049" width="7.25" style="166" customWidth="1"/>
    <col min="1050" max="1050" width="7.625" style="166" customWidth="1"/>
    <col min="1051" max="1051" width="7.375" style="166" customWidth="1"/>
    <col min="1052" max="1052" width="7.625" style="166" customWidth="1"/>
    <col min="1053" max="1053" width="5.625" style="166" customWidth="1"/>
    <col min="1054" max="1054" width="9" style="166"/>
    <col min="1055" max="1055" width="6.625" style="166" customWidth="1"/>
    <col min="1056" max="1280" width="9" style="166"/>
    <col min="1281" max="1281" width="3.125" style="166" customWidth="1"/>
    <col min="1282" max="1282" width="13" style="166" customWidth="1"/>
    <col min="1283" max="1283" width="8.625" style="166" customWidth="1"/>
    <col min="1284" max="1284" width="5.875" style="166" customWidth="1"/>
    <col min="1285" max="1285" width="8.25" style="166" customWidth="1"/>
    <col min="1286" max="1287" width="4.75" style="166" customWidth="1"/>
    <col min="1288" max="1288" width="5.375" style="166" customWidth="1"/>
    <col min="1289" max="1289" width="5.875" style="166" customWidth="1"/>
    <col min="1290" max="1290" width="4.625" style="166" customWidth="1"/>
    <col min="1291" max="1292" width="5.25" style="166" customWidth="1"/>
    <col min="1293" max="1294" width="4.875" style="166" customWidth="1"/>
    <col min="1295" max="1295" width="6.25" style="166" customWidth="1"/>
    <col min="1296" max="1296" width="6.5" style="166" customWidth="1"/>
    <col min="1297" max="1297" width="7.25" style="166" customWidth="1"/>
    <col min="1298" max="1298" width="5.5" style="166" customWidth="1"/>
    <col min="1299" max="1299" width="7.125" style="166" customWidth="1"/>
    <col min="1300" max="1300" width="5.75" style="166" customWidth="1"/>
    <col min="1301" max="1301" width="5.625" style="166" customWidth="1"/>
    <col min="1302" max="1302" width="7.25" style="166" customWidth="1"/>
    <col min="1303" max="1303" width="6.5" style="166" customWidth="1"/>
    <col min="1304" max="1305" width="7.25" style="166" customWidth="1"/>
    <col min="1306" max="1306" width="7.625" style="166" customWidth="1"/>
    <col min="1307" max="1307" width="7.375" style="166" customWidth="1"/>
    <col min="1308" max="1308" width="7.625" style="166" customWidth="1"/>
    <col min="1309" max="1309" width="5.625" style="166" customWidth="1"/>
    <col min="1310" max="1310" width="9" style="166"/>
    <col min="1311" max="1311" width="6.625" style="166" customWidth="1"/>
    <col min="1312" max="1536" width="9" style="166"/>
    <col min="1537" max="1537" width="3.125" style="166" customWidth="1"/>
    <col min="1538" max="1538" width="13" style="166" customWidth="1"/>
    <col min="1539" max="1539" width="8.625" style="166" customWidth="1"/>
    <col min="1540" max="1540" width="5.875" style="166" customWidth="1"/>
    <col min="1541" max="1541" width="8.25" style="166" customWidth="1"/>
    <col min="1542" max="1543" width="4.75" style="166" customWidth="1"/>
    <col min="1544" max="1544" width="5.375" style="166" customWidth="1"/>
    <col min="1545" max="1545" width="5.875" style="166" customWidth="1"/>
    <col min="1546" max="1546" width="4.625" style="166" customWidth="1"/>
    <col min="1547" max="1548" width="5.25" style="166" customWidth="1"/>
    <col min="1549" max="1550" width="4.875" style="166" customWidth="1"/>
    <col min="1551" max="1551" width="6.25" style="166" customWidth="1"/>
    <col min="1552" max="1552" width="6.5" style="166" customWidth="1"/>
    <col min="1553" max="1553" width="7.25" style="166" customWidth="1"/>
    <col min="1554" max="1554" width="5.5" style="166" customWidth="1"/>
    <col min="1555" max="1555" width="7.125" style="166" customWidth="1"/>
    <col min="1556" max="1556" width="5.75" style="166" customWidth="1"/>
    <col min="1557" max="1557" width="5.625" style="166" customWidth="1"/>
    <col min="1558" max="1558" width="7.25" style="166" customWidth="1"/>
    <col min="1559" max="1559" width="6.5" style="166" customWidth="1"/>
    <col min="1560" max="1561" width="7.25" style="166" customWidth="1"/>
    <col min="1562" max="1562" width="7.625" style="166" customWidth="1"/>
    <col min="1563" max="1563" width="7.375" style="166" customWidth="1"/>
    <col min="1564" max="1564" width="7.625" style="166" customWidth="1"/>
    <col min="1565" max="1565" width="5.625" style="166" customWidth="1"/>
    <col min="1566" max="1566" width="9" style="166"/>
    <col min="1567" max="1567" width="6.625" style="166" customWidth="1"/>
    <col min="1568" max="1792" width="9" style="166"/>
    <col min="1793" max="1793" width="3.125" style="166" customWidth="1"/>
    <col min="1794" max="1794" width="13" style="166" customWidth="1"/>
    <col min="1795" max="1795" width="8.625" style="166" customWidth="1"/>
    <col min="1796" max="1796" width="5.875" style="166" customWidth="1"/>
    <col min="1797" max="1797" width="8.25" style="166" customWidth="1"/>
    <col min="1798" max="1799" width="4.75" style="166" customWidth="1"/>
    <col min="1800" max="1800" width="5.375" style="166" customWidth="1"/>
    <col min="1801" max="1801" width="5.875" style="166" customWidth="1"/>
    <col min="1802" max="1802" width="4.625" style="166" customWidth="1"/>
    <col min="1803" max="1804" width="5.25" style="166" customWidth="1"/>
    <col min="1805" max="1806" width="4.875" style="166" customWidth="1"/>
    <col min="1807" max="1807" width="6.25" style="166" customWidth="1"/>
    <col min="1808" max="1808" width="6.5" style="166" customWidth="1"/>
    <col min="1809" max="1809" width="7.25" style="166" customWidth="1"/>
    <col min="1810" max="1810" width="5.5" style="166" customWidth="1"/>
    <col min="1811" max="1811" width="7.125" style="166" customWidth="1"/>
    <col min="1812" max="1812" width="5.75" style="166" customWidth="1"/>
    <col min="1813" max="1813" width="5.625" style="166" customWidth="1"/>
    <col min="1814" max="1814" width="7.25" style="166" customWidth="1"/>
    <col min="1815" max="1815" width="6.5" style="166" customWidth="1"/>
    <col min="1816" max="1817" width="7.25" style="166" customWidth="1"/>
    <col min="1818" max="1818" width="7.625" style="166" customWidth="1"/>
    <col min="1819" max="1819" width="7.375" style="166" customWidth="1"/>
    <col min="1820" max="1820" width="7.625" style="166" customWidth="1"/>
    <col min="1821" max="1821" width="5.625" style="166" customWidth="1"/>
    <col min="1822" max="1822" width="9" style="166"/>
    <col min="1823" max="1823" width="6.625" style="166" customWidth="1"/>
    <col min="1824" max="2048" width="9" style="166"/>
    <col min="2049" max="2049" width="3.125" style="166" customWidth="1"/>
    <col min="2050" max="2050" width="13" style="166" customWidth="1"/>
    <col min="2051" max="2051" width="8.625" style="166" customWidth="1"/>
    <col min="2052" max="2052" width="5.875" style="166" customWidth="1"/>
    <col min="2053" max="2053" width="8.25" style="166" customWidth="1"/>
    <col min="2054" max="2055" width="4.75" style="166" customWidth="1"/>
    <col min="2056" max="2056" width="5.375" style="166" customWidth="1"/>
    <col min="2057" max="2057" width="5.875" style="166" customWidth="1"/>
    <col min="2058" max="2058" width="4.625" style="166" customWidth="1"/>
    <col min="2059" max="2060" width="5.25" style="166" customWidth="1"/>
    <col min="2061" max="2062" width="4.875" style="166" customWidth="1"/>
    <col min="2063" max="2063" width="6.25" style="166" customWidth="1"/>
    <col min="2064" max="2064" width="6.5" style="166" customWidth="1"/>
    <col min="2065" max="2065" width="7.25" style="166" customWidth="1"/>
    <col min="2066" max="2066" width="5.5" style="166" customWidth="1"/>
    <col min="2067" max="2067" width="7.125" style="166" customWidth="1"/>
    <col min="2068" max="2068" width="5.75" style="166" customWidth="1"/>
    <col min="2069" max="2069" width="5.625" style="166" customWidth="1"/>
    <col min="2070" max="2070" width="7.25" style="166" customWidth="1"/>
    <col min="2071" max="2071" width="6.5" style="166" customWidth="1"/>
    <col min="2072" max="2073" width="7.25" style="166" customWidth="1"/>
    <col min="2074" max="2074" width="7.625" style="166" customWidth="1"/>
    <col min="2075" max="2075" width="7.375" style="166" customWidth="1"/>
    <col min="2076" max="2076" width="7.625" style="166" customWidth="1"/>
    <col min="2077" max="2077" width="5.625" style="166" customWidth="1"/>
    <col min="2078" max="2078" width="9" style="166"/>
    <col min="2079" max="2079" width="6.625" style="166" customWidth="1"/>
    <col min="2080" max="2304" width="9" style="166"/>
    <col min="2305" max="2305" width="3.125" style="166" customWidth="1"/>
    <col min="2306" max="2306" width="13" style="166" customWidth="1"/>
    <col min="2307" max="2307" width="8.625" style="166" customWidth="1"/>
    <col min="2308" max="2308" width="5.875" style="166" customWidth="1"/>
    <col min="2309" max="2309" width="8.25" style="166" customWidth="1"/>
    <col min="2310" max="2311" width="4.75" style="166" customWidth="1"/>
    <col min="2312" max="2312" width="5.375" style="166" customWidth="1"/>
    <col min="2313" max="2313" width="5.875" style="166" customWidth="1"/>
    <col min="2314" max="2314" width="4.625" style="166" customWidth="1"/>
    <col min="2315" max="2316" width="5.25" style="166" customWidth="1"/>
    <col min="2317" max="2318" width="4.875" style="166" customWidth="1"/>
    <col min="2319" max="2319" width="6.25" style="166" customWidth="1"/>
    <col min="2320" max="2320" width="6.5" style="166" customWidth="1"/>
    <col min="2321" max="2321" width="7.25" style="166" customWidth="1"/>
    <col min="2322" max="2322" width="5.5" style="166" customWidth="1"/>
    <col min="2323" max="2323" width="7.125" style="166" customWidth="1"/>
    <col min="2324" max="2324" width="5.75" style="166" customWidth="1"/>
    <col min="2325" max="2325" width="5.625" style="166" customWidth="1"/>
    <col min="2326" max="2326" width="7.25" style="166" customWidth="1"/>
    <col min="2327" max="2327" width="6.5" style="166" customWidth="1"/>
    <col min="2328" max="2329" width="7.25" style="166" customWidth="1"/>
    <col min="2330" max="2330" width="7.625" style="166" customWidth="1"/>
    <col min="2331" max="2331" width="7.375" style="166" customWidth="1"/>
    <col min="2332" max="2332" width="7.625" style="166" customWidth="1"/>
    <col min="2333" max="2333" width="5.625" style="166" customWidth="1"/>
    <col min="2334" max="2334" width="9" style="166"/>
    <col min="2335" max="2335" width="6.625" style="166" customWidth="1"/>
    <col min="2336" max="2560" width="9" style="166"/>
    <col min="2561" max="2561" width="3.125" style="166" customWidth="1"/>
    <col min="2562" max="2562" width="13" style="166" customWidth="1"/>
    <col min="2563" max="2563" width="8.625" style="166" customWidth="1"/>
    <col min="2564" max="2564" width="5.875" style="166" customWidth="1"/>
    <col min="2565" max="2565" width="8.25" style="166" customWidth="1"/>
    <col min="2566" max="2567" width="4.75" style="166" customWidth="1"/>
    <col min="2568" max="2568" width="5.375" style="166" customWidth="1"/>
    <col min="2569" max="2569" width="5.875" style="166" customWidth="1"/>
    <col min="2570" max="2570" width="4.625" style="166" customWidth="1"/>
    <col min="2571" max="2572" width="5.25" style="166" customWidth="1"/>
    <col min="2573" max="2574" width="4.875" style="166" customWidth="1"/>
    <col min="2575" max="2575" width="6.25" style="166" customWidth="1"/>
    <col min="2576" max="2576" width="6.5" style="166" customWidth="1"/>
    <col min="2577" max="2577" width="7.25" style="166" customWidth="1"/>
    <col min="2578" max="2578" width="5.5" style="166" customWidth="1"/>
    <col min="2579" max="2579" width="7.125" style="166" customWidth="1"/>
    <col min="2580" max="2580" width="5.75" style="166" customWidth="1"/>
    <col min="2581" max="2581" width="5.625" style="166" customWidth="1"/>
    <col min="2582" max="2582" width="7.25" style="166" customWidth="1"/>
    <col min="2583" max="2583" width="6.5" style="166" customWidth="1"/>
    <col min="2584" max="2585" width="7.25" style="166" customWidth="1"/>
    <col min="2586" max="2586" width="7.625" style="166" customWidth="1"/>
    <col min="2587" max="2587" width="7.375" style="166" customWidth="1"/>
    <col min="2588" max="2588" width="7.625" style="166" customWidth="1"/>
    <col min="2589" max="2589" width="5.625" style="166" customWidth="1"/>
    <col min="2590" max="2590" width="9" style="166"/>
    <col min="2591" max="2591" width="6.625" style="166" customWidth="1"/>
    <col min="2592" max="2816" width="9" style="166"/>
    <col min="2817" max="2817" width="3.125" style="166" customWidth="1"/>
    <col min="2818" max="2818" width="13" style="166" customWidth="1"/>
    <col min="2819" max="2819" width="8.625" style="166" customWidth="1"/>
    <col min="2820" max="2820" width="5.875" style="166" customWidth="1"/>
    <col min="2821" max="2821" width="8.25" style="166" customWidth="1"/>
    <col min="2822" max="2823" width="4.75" style="166" customWidth="1"/>
    <col min="2824" max="2824" width="5.375" style="166" customWidth="1"/>
    <col min="2825" max="2825" width="5.875" style="166" customWidth="1"/>
    <col min="2826" max="2826" width="4.625" style="166" customWidth="1"/>
    <col min="2827" max="2828" width="5.25" style="166" customWidth="1"/>
    <col min="2829" max="2830" width="4.875" style="166" customWidth="1"/>
    <col min="2831" max="2831" width="6.25" style="166" customWidth="1"/>
    <col min="2832" max="2832" width="6.5" style="166" customWidth="1"/>
    <col min="2833" max="2833" width="7.25" style="166" customWidth="1"/>
    <col min="2834" max="2834" width="5.5" style="166" customWidth="1"/>
    <col min="2835" max="2835" width="7.125" style="166" customWidth="1"/>
    <col min="2836" max="2836" width="5.75" style="166" customWidth="1"/>
    <col min="2837" max="2837" width="5.625" style="166" customWidth="1"/>
    <col min="2838" max="2838" width="7.25" style="166" customWidth="1"/>
    <col min="2839" max="2839" width="6.5" style="166" customWidth="1"/>
    <col min="2840" max="2841" width="7.25" style="166" customWidth="1"/>
    <col min="2842" max="2842" width="7.625" style="166" customWidth="1"/>
    <col min="2843" max="2843" width="7.375" style="166" customWidth="1"/>
    <col min="2844" max="2844" width="7.625" style="166" customWidth="1"/>
    <col min="2845" max="2845" width="5.625" style="166" customWidth="1"/>
    <col min="2846" max="2846" width="9" style="166"/>
    <col min="2847" max="2847" width="6.625" style="166" customWidth="1"/>
    <col min="2848" max="3072" width="9" style="166"/>
    <col min="3073" max="3073" width="3.125" style="166" customWidth="1"/>
    <col min="3074" max="3074" width="13" style="166" customWidth="1"/>
    <col min="3075" max="3075" width="8.625" style="166" customWidth="1"/>
    <col min="3076" max="3076" width="5.875" style="166" customWidth="1"/>
    <col min="3077" max="3077" width="8.25" style="166" customWidth="1"/>
    <col min="3078" max="3079" width="4.75" style="166" customWidth="1"/>
    <col min="3080" max="3080" width="5.375" style="166" customWidth="1"/>
    <col min="3081" max="3081" width="5.875" style="166" customWidth="1"/>
    <col min="3082" max="3082" width="4.625" style="166" customWidth="1"/>
    <col min="3083" max="3084" width="5.25" style="166" customWidth="1"/>
    <col min="3085" max="3086" width="4.875" style="166" customWidth="1"/>
    <col min="3087" max="3087" width="6.25" style="166" customWidth="1"/>
    <col min="3088" max="3088" width="6.5" style="166" customWidth="1"/>
    <col min="3089" max="3089" width="7.25" style="166" customWidth="1"/>
    <col min="3090" max="3090" width="5.5" style="166" customWidth="1"/>
    <col min="3091" max="3091" width="7.125" style="166" customWidth="1"/>
    <col min="3092" max="3092" width="5.75" style="166" customWidth="1"/>
    <col min="3093" max="3093" width="5.625" style="166" customWidth="1"/>
    <col min="3094" max="3094" width="7.25" style="166" customWidth="1"/>
    <col min="3095" max="3095" width="6.5" style="166" customWidth="1"/>
    <col min="3096" max="3097" width="7.25" style="166" customWidth="1"/>
    <col min="3098" max="3098" width="7.625" style="166" customWidth="1"/>
    <col min="3099" max="3099" width="7.375" style="166" customWidth="1"/>
    <col min="3100" max="3100" width="7.625" style="166" customWidth="1"/>
    <col min="3101" max="3101" width="5.625" style="166" customWidth="1"/>
    <col min="3102" max="3102" width="9" style="166"/>
    <col min="3103" max="3103" width="6.625" style="166" customWidth="1"/>
    <col min="3104" max="3328" width="9" style="166"/>
    <col min="3329" max="3329" width="3.125" style="166" customWidth="1"/>
    <col min="3330" max="3330" width="13" style="166" customWidth="1"/>
    <col min="3331" max="3331" width="8.625" style="166" customWidth="1"/>
    <col min="3332" max="3332" width="5.875" style="166" customWidth="1"/>
    <col min="3333" max="3333" width="8.25" style="166" customWidth="1"/>
    <col min="3334" max="3335" width="4.75" style="166" customWidth="1"/>
    <col min="3336" max="3336" width="5.375" style="166" customWidth="1"/>
    <col min="3337" max="3337" width="5.875" style="166" customWidth="1"/>
    <col min="3338" max="3338" width="4.625" style="166" customWidth="1"/>
    <col min="3339" max="3340" width="5.25" style="166" customWidth="1"/>
    <col min="3341" max="3342" width="4.875" style="166" customWidth="1"/>
    <col min="3343" max="3343" width="6.25" style="166" customWidth="1"/>
    <col min="3344" max="3344" width="6.5" style="166" customWidth="1"/>
    <col min="3345" max="3345" width="7.25" style="166" customWidth="1"/>
    <col min="3346" max="3346" width="5.5" style="166" customWidth="1"/>
    <col min="3347" max="3347" width="7.125" style="166" customWidth="1"/>
    <col min="3348" max="3348" width="5.75" style="166" customWidth="1"/>
    <col min="3349" max="3349" width="5.625" style="166" customWidth="1"/>
    <col min="3350" max="3350" width="7.25" style="166" customWidth="1"/>
    <col min="3351" max="3351" width="6.5" style="166" customWidth="1"/>
    <col min="3352" max="3353" width="7.25" style="166" customWidth="1"/>
    <col min="3354" max="3354" width="7.625" style="166" customWidth="1"/>
    <col min="3355" max="3355" width="7.375" style="166" customWidth="1"/>
    <col min="3356" max="3356" width="7.625" style="166" customWidth="1"/>
    <col min="3357" max="3357" width="5.625" style="166" customWidth="1"/>
    <col min="3358" max="3358" width="9" style="166"/>
    <col min="3359" max="3359" width="6.625" style="166" customWidth="1"/>
    <col min="3360" max="3584" width="9" style="166"/>
    <col min="3585" max="3585" width="3.125" style="166" customWidth="1"/>
    <col min="3586" max="3586" width="13" style="166" customWidth="1"/>
    <col min="3587" max="3587" width="8.625" style="166" customWidth="1"/>
    <col min="3588" max="3588" width="5.875" style="166" customWidth="1"/>
    <col min="3589" max="3589" width="8.25" style="166" customWidth="1"/>
    <col min="3590" max="3591" width="4.75" style="166" customWidth="1"/>
    <col min="3592" max="3592" width="5.375" style="166" customWidth="1"/>
    <col min="3593" max="3593" width="5.875" style="166" customWidth="1"/>
    <col min="3594" max="3594" width="4.625" style="166" customWidth="1"/>
    <col min="3595" max="3596" width="5.25" style="166" customWidth="1"/>
    <col min="3597" max="3598" width="4.875" style="166" customWidth="1"/>
    <col min="3599" max="3599" width="6.25" style="166" customWidth="1"/>
    <col min="3600" max="3600" width="6.5" style="166" customWidth="1"/>
    <col min="3601" max="3601" width="7.25" style="166" customWidth="1"/>
    <col min="3602" max="3602" width="5.5" style="166" customWidth="1"/>
    <col min="3603" max="3603" width="7.125" style="166" customWidth="1"/>
    <col min="3604" max="3604" width="5.75" style="166" customWidth="1"/>
    <col min="3605" max="3605" width="5.625" style="166" customWidth="1"/>
    <col min="3606" max="3606" width="7.25" style="166" customWidth="1"/>
    <col min="3607" max="3607" width="6.5" style="166" customWidth="1"/>
    <col min="3608" max="3609" width="7.25" style="166" customWidth="1"/>
    <col min="3610" max="3610" width="7.625" style="166" customWidth="1"/>
    <col min="3611" max="3611" width="7.375" style="166" customWidth="1"/>
    <col min="3612" max="3612" width="7.625" style="166" customWidth="1"/>
    <col min="3613" max="3613" width="5.625" style="166" customWidth="1"/>
    <col min="3614" max="3614" width="9" style="166"/>
    <col min="3615" max="3615" width="6.625" style="166" customWidth="1"/>
    <col min="3616" max="3840" width="9" style="166"/>
    <col min="3841" max="3841" width="3.125" style="166" customWidth="1"/>
    <col min="3842" max="3842" width="13" style="166" customWidth="1"/>
    <col min="3843" max="3843" width="8.625" style="166" customWidth="1"/>
    <col min="3844" max="3844" width="5.875" style="166" customWidth="1"/>
    <col min="3845" max="3845" width="8.25" style="166" customWidth="1"/>
    <col min="3846" max="3847" width="4.75" style="166" customWidth="1"/>
    <col min="3848" max="3848" width="5.375" style="166" customWidth="1"/>
    <col min="3849" max="3849" width="5.875" style="166" customWidth="1"/>
    <col min="3850" max="3850" width="4.625" style="166" customWidth="1"/>
    <col min="3851" max="3852" width="5.25" style="166" customWidth="1"/>
    <col min="3853" max="3854" width="4.875" style="166" customWidth="1"/>
    <col min="3855" max="3855" width="6.25" style="166" customWidth="1"/>
    <col min="3856" max="3856" width="6.5" style="166" customWidth="1"/>
    <col min="3857" max="3857" width="7.25" style="166" customWidth="1"/>
    <col min="3858" max="3858" width="5.5" style="166" customWidth="1"/>
    <col min="3859" max="3859" width="7.125" style="166" customWidth="1"/>
    <col min="3860" max="3860" width="5.75" style="166" customWidth="1"/>
    <col min="3861" max="3861" width="5.625" style="166" customWidth="1"/>
    <col min="3862" max="3862" width="7.25" style="166" customWidth="1"/>
    <col min="3863" max="3863" width="6.5" style="166" customWidth="1"/>
    <col min="3864" max="3865" width="7.25" style="166" customWidth="1"/>
    <col min="3866" max="3866" width="7.625" style="166" customWidth="1"/>
    <col min="3867" max="3867" width="7.375" style="166" customWidth="1"/>
    <col min="3868" max="3868" width="7.625" style="166" customWidth="1"/>
    <col min="3869" max="3869" width="5.625" style="166" customWidth="1"/>
    <col min="3870" max="3870" width="9" style="166"/>
    <col min="3871" max="3871" width="6.625" style="166" customWidth="1"/>
    <col min="3872" max="4096" width="9" style="166"/>
    <col min="4097" max="4097" width="3.125" style="166" customWidth="1"/>
    <col min="4098" max="4098" width="13" style="166" customWidth="1"/>
    <col min="4099" max="4099" width="8.625" style="166" customWidth="1"/>
    <col min="4100" max="4100" width="5.875" style="166" customWidth="1"/>
    <col min="4101" max="4101" width="8.25" style="166" customWidth="1"/>
    <col min="4102" max="4103" width="4.75" style="166" customWidth="1"/>
    <col min="4104" max="4104" width="5.375" style="166" customWidth="1"/>
    <col min="4105" max="4105" width="5.875" style="166" customWidth="1"/>
    <col min="4106" max="4106" width="4.625" style="166" customWidth="1"/>
    <col min="4107" max="4108" width="5.25" style="166" customWidth="1"/>
    <col min="4109" max="4110" width="4.875" style="166" customWidth="1"/>
    <col min="4111" max="4111" width="6.25" style="166" customWidth="1"/>
    <col min="4112" max="4112" width="6.5" style="166" customWidth="1"/>
    <col min="4113" max="4113" width="7.25" style="166" customWidth="1"/>
    <col min="4114" max="4114" width="5.5" style="166" customWidth="1"/>
    <col min="4115" max="4115" width="7.125" style="166" customWidth="1"/>
    <col min="4116" max="4116" width="5.75" style="166" customWidth="1"/>
    <col min="4117" max="4117" width="5.625" style="166" customWidth="1"/>
    <col min="4118" max="4118" width="7.25" style="166" customWidth="1"/>
    <col min="4119" max="4119" width="6.5" style="166" customWidth="1"/>
    <col min="4120" max="4121" width="7.25" style="166" customWidth="1"/>
    <col min="4122" max="4122" width="7.625" style="166" customWidth="1"/>
    <col min="4123" max="4123" width="7.375" style="166" customWidth="1"/>
    <col min="4124" max="4124" width="7.625" style="166" customWidth="1"/>
    <col min="4125" max="4125" width="5.625" style="166" customWidth="1"/>
    <col min="4126" max="4126" width="9" style="166"/>
    <col min="4127" max="4127" width="6.625" style="166" customWidth="1"/>
    <col min="4128" max="4352" width="9" style="166"/>
    <col min="4353" max="4353" width="3.125" style="166" customWidth="1"/>
    <col min="4354" max="4354" width="13" style="166" customWidth="1"/>
    <col min="4355" max="4355" width="8.625" style="166" customWidth="1"/>
    <col min="4356" max="4356" width="5.875" style="166" customWidth="1"/>
    <col min="4357" max="4357" width="8.25" style="166" customWidth="1"/>
    <col min="4358" max="4359" width="4.75" style="166" customWidth="1"/>
    <col min="4360" max="4360" width="5.375" style="166" customWidth="1"/>
    <col min="4361" max="4361" width="5.875" style="166" customWidth="1"/>
    <col min="4362" max="4362" width="4.625" style="166" customWidth="1"/>
    <col min="4363" max="4364" width="5.25" style="166" customWidth="1"/>
    <col min="4365" max="4366" width="4.875" style="166" customWidth="1"/>
    <col min="4367" max="4367" width="6.25" style="166" customWidth="1"/>
    <col min="4368" max="4368" width="6.5" style="166" customWidth="1"/>
    <col min="4369" max="4369" width="7.25" style="166" customWidth="1"/>
    <col min="4370" max="4370" width="5.5" style="166" customWidth="1"/>
    <col min="4371" max="4371" width="7.125" style="166" customWidth="1"/>
    <col min="4372" max="4372" width="5.75" style="166" customWidth="1"/>
    <col min="4373" max="4373" width="5.625" style="166" customWidth="1"/>
    <col min="4374" max="4374" width="7.25" style="166" customWidth="1"/>
    <col min="4375" max="4375" width="6.5" style="166" customWidth="1"/>
    <col min="4376" max="4377" width="7.25" style="166" customWidth="1"/>
    <col min="4378" max="4378" width="7.625" style="166" customWidth="1"/>
    <col min="4379" max="4379" width="7.375" style="166" customWidth="1"/>
    <col min="4380" max="4380" width="7.625" style="166" customWidth="1"/>
    <col min="4381" max="4381" width="5.625" style="166" customWidth="1"/>
    <col min="4382" max="4382" width="9" style="166"/>
    <col min="4383" max="4383" width="6.625" style="166" customWidth="1"/>
    <col min="4384" max="4608" width="9" style="166"/>
    <col min="4609" max="4609" width="3.125" style="166" customWidth="1"/>
    <col min="4610" max="4610" width="13" style="166" customWidth="1"/>
    <col min="4611" max="4611" width="8.625" style="166" customWidth="1"/>
    <col min="4612" max="4612" width="5.875" style="166" customWidth="1"/>
    <col min="4613" max="4613" width="8.25" style="166" customWidth="1"/>
    <col min="4614" max="4615" width="4.75" style="166" customWidth="1"/>
    <col min="4616" max="4616" width="5.375" style="166" customWidth="1"/>
    <col min="4617" max="4617" width="5.875" style="166" customWidth="1"/>
    <col min="4618" max="4618" width="4.625" style="166" customWidth="1"/>
    <col min="4619" max="4620" width="5.25" style="166" customWidth="1"/>
    <col min="4621" max="4622" width="4.875" style="166" customWidth="1"/>
    <col min="4623" max="4623" width="6.25" style="166" customWidth="1"/>
    <col min="4624" max="4624" width="6.5" style="166" customWidth="1"/>
    <col min="4625" max="4625" width="7.25" style="166" customWidth="1"/>
    <col min="4626" max="4626" width="5.5" style="166" customWidth="1"/>
    <col min="4627" max="4627" width="7.125" style="166" customWidth="1"/>
    <col min="4628" max="4628" width="5.75" style="166" customWidth="1"/>
    <col min="4629" max="4629" width="5.625" style="166" customWidth="1"/>
    <col min="4630" max="4630" width="7.25" style="166" customWidth="1"/>
    <col min="4631" max="4631" width="6.5" style="166" customWidth="1"/>
    <col min="4632" max="4633" width="7.25" style="166" customWidth="1"/>
    <col min="4634" max="4634" width="7.625" style="166" customWidth="1"/>
    <col min="4635" max="4635" width="7.375" style="166" customWidth="1"/>
    <col min="4636" max="4636" width="7.625" style="166" customWidth="1"/>
    <col min="4637" max="4637" width="5.625" style="166" customWidth="1"/>
    <col min="4638" max="4638" width="9" style="166"/>
    <col min="4639" max="4639" width="6.625" style="166" customWidth="1"/>
    <col min="4640" max="4864" width="9" style="166"/>
    <col min="4865" max="4865" width="3.125" style="166" customWidth="1"/>
    <col min="4866" max="4866" width="13" style="166" customWidth="1"/>
    <col min="4867" max="4867" width="8.625" style="166" customWidth="1"/>
    <col min="4868" max="4868" width="5.875" style="166" customWidth="1"/>
    <col min="4869" max="4869" width="8.25" style="166" customWidth="1"/>
    <col min="4870" max="4871" width="4.75" style="166" customWidth="1"/>
    <col min="4872" max="4872" width="5.375" style="166" customWidth="1"/>
    <col min="4873" max="4873" width="5.875" style="166" customWidth="1"/>
    <col min="4874" max="4874" width="4.625" style="166" customWidth="1"/>
    <col min="4875" max="4876" width="5.25" style="166" customWidth="1"/>
    <col min="4877" max="4878" width="4.875" style="166" customWidth="1"/>
    <col min="4879" max="4879" width="6.25" style="166" customWidth="1"/>
    <col min="4880" max="4880" width="6.5" style="166" customWidth="1"/>
    <col min="4881" max="4881" width="7.25" style="166" customWidth="1"/>
    <col min="4882" max="4882" width="5.5" style="166" customWidth="1"/>
    <col min="4883" max="4883" width="7.125" style="166" customWidth="1"/>
    <col min="4884" max="4884" width="5.75" style="166" customWidth="1"/>
    <col min="4885" max="4885" width="5.625" style="166" customWidth="1"/>
    <col min="4886" max="4886" width="7.25" style="166" customWidth="1"/>
    <col min="4887" max="4887" width="6.5" style="166" customWidth="1"/>
    <col min="4888" max="4889" width="7.25" style="166" customWidth="1"/>
    <col min="4890" max="4890" width="7.625" style="166" customWidth="1"/>
    <col min="4891" max="4891" width="7.375" style="166" customWidth="1"/>
    <col min="4892" max="4892" width="7.625" style="166" customWidth="1"/>
    <col min="4893" max="4893" width="5.625" style="166" customWidth="1"/>
    <col min="4894" max="4894" width="9" style="166"/>
    <col min="4895" max="4895" width="6.625" style="166" customWidth="1"/>
    <col min="4896" max="5120" width="9" style="166"/>
    <col min="5121" max="5121" width="3.125" style="166" customWidth="1"/>
    <col min="5122" max="5122" width="13" style="166" customWidth="1"/>
    <col min="5123" max="5123" width="8.625" style="166" customWidth="1"/>
    <col min="5124" max="5124" width="5.875" style="166" customWidth="1"/>
    <col min="5125" max="5125" width="8.25" style="166" customWidth="1"/>
    <col min="5126" max="5127" width="4.75" style="166" customWidth="1"/>
    <col min="5128" max="5128" width="5.375" style="166" customWidth="1"/>
    <col min="5129" max="5129" width="5.875" style="166" customWidth="1"/>
    <col min="5130" max="5130" width="4.625" style="166" customWidth="1"/>
    <col min="5131" max="5132" width="5.25" style="166" customWidth="1"/>
    <col min="5133" max="5134" width="4.875" style="166" customWidth="1"/>
    <col min="5135" max="5135" width="6.25" style="166" customWidth="1"/>
    <col min="5136" max="5136" width="6.5" style="166" customWidth="1"/>
    <col min="5137" max="5137" width="7.25" style="166" customWidth="1"/>
    <col min="5138" max="5138" width="5.5" style="166" customWidth="1"/>
    <col min="5139" max="5139" width="7.125" style="166" customWidth="1"/>
    <col min="5140" max="5140" width="5.75" style="166" customWidth="1"/>
    <col min="5141" max="5141" width="5.625" style="166" customWidth="1"/>
    <col min="5142" max="5142" width="7.25" style="166" customWidth="1"/>
    <col min="5143" max="5143" width="6.5" style="166" customWidth="1"/>
    <col min="5144" max="5145" width="7.25" style="166" customWidth="1"/>
    <col min="5146" max="5146" width="7.625" style="166" customWidth="1"/>
    <col min="5147" max="5147" width="7.375" style="166" customWidth="1"/>
    <col min="5148" max="5148" width="7.625" style="166" customWidth="1"/>
    <col min="5149" max="5149" width="5.625" style="166" customWidth="1"/>
    <col min="5150" max="5150" width="9" style="166"/>
    <col min="5151" max="5151" width="6.625" style="166" customWidth="1"/>
    <col min="5152" max="5376" width="9" style="166"/>
    <col min="5377" max="5377" width="3.125" style="166" customWidth="1"/>
    <col min="5378" max="5378" width="13" style="166" customWidth="1"/>
    <col min="5379" max="5379" width="8.625" style="166" customWidth="1"/>
    <col min="5380" max="5380" width="5.875" style="166" customWidth="1"/>
    <col min="5381" max="5381" width="8.25" style="166" customWidth="1"/>
    <col min="5382" max="5383" width="4.75" style="166" customWidth="1"/>
    <col min="5384" max="5384" width="5.375" style="166" customWidth="1"/>
    <col min="5385" max="5385" width="5.875" style="166" customWidth="1"/>
    <col min="5386" max="5386" width="4.625" style="166" customWidth="1"/>
    <col min="5387" max="5388" width="5.25" style="166" customWidth="1"/>
    <col min="5389" max="5390" width="4.875" style="166" customWidth="1"/>
    <col min="5391" max="5391" width="6.25" style="166" customWidth="1"/>
    <col min="5392" max="5392" width="6.5" style="166" customWidth="1"/>
    <col min="5393" max="5393" width="7.25" style="166" customWidth="1"/>
    <col min="5394" max="5394" width="5.5" style="166" customWidth="1"/>
    <col min="5395" max="5395" width="7.125" style="166" customWidth="1"/>
    <col min="5396" max="5396" width="5.75" style="166" customWidth="1"/>
    <col min="5397" max="5397" width="5.625" style="166" customWidth="1"/>
    <col min="5398" max="5398" width="7.25" style="166" customWidth="1"/>
    <col min="5399" max="5399" width="6.5" style="166" customWidth="1"/>
    <col min="5400" max="5401" width="7.25" style="166" customWidth="1"/>
    <col min="5402" max="5402" width="7.625" style="166" customWidth="1"/>
    <col min="5403" max="5403" width="7.375" style="166" customWidth="1"/>
    <col min="5404" max="5404" width="7.625" style="166" customWidth="1"/>
    <col min="5405" max="5405" width="5.625" style="166" customWidth="1"/>
    <col min="5406" max="5406" width="9" style="166"/>
    <col min="5407" max="5407" width="6.625" style="166" customWidth="1"/>
    <col min="5408" max="5632" width="9" style="166"/>
    <col min="5633" max="5633" width="3.125" style="166" customWidth="1"/>
    <col min="5634" max="5634" width="13" style="166" customWidth="1"/>
    <col min="5635" max="5635" width="8.625" style="166" customWidth="1"/>
    <col min="5636" max="5636" width="5.875" style="166" customWidth="1"/>
    <col min="5637" max="5637" width="8.25" style="166" customWidth="1"/>
    <col min="5638" max="5639" width="4.75" style="166" customWidth="1"/>
    <col min="5640" max="5640" width="5.375" style="166" customWidth="1"/>
    <col min="5641" max="5641" width="5.875" style="166" customWidth="1"/>
    <col min="5642" max="5642" width="4.625" style="166" customWidth="1"/>
    <col min="5643" max="5644" width="5.25" style="166" customWidth="1"/>
    <col min="5645" max="5646" width="4.875" style="166" customWidth="1"/>
    <col min="5647" max="5647" width="6.25" style="166" customWidth="1"/>
    <col min="5648" max="5648" width="6.5" style="166" customWidth="1"/>
    <col min="5649" max="5649" width="7.25" style="166" customWidth="1"/>
    <col min="5650" max="5650" width="5.5" style="166" customWidth="1"/>
    <col min="5651" max="5651" width="7.125" style="166" customWidth="1"/>
    <col min="5652" max="5652" width="5.75" style="166" customWidth="1"/>
    <col min="5653" max="5653" width="5.625" style="166" customWidth="1"/>
    <col min="5654" max="5654" width="7.25" style="166" customWidth="1"/>
    <col min="5655" max="5655" width="6.5" style="166" customWidth="1"/>
    <col min="5656" max="5657" width="7.25" style="166" customWidth="1"/>
    <col min="5658" max="5658" width="7.625" style="166" customWidth="1"/>
    <col min="5659" max="5659" width="7.375" style="166" customWidth="1"/>
    <col min="5660" max="5660" width="7.625" style="166" customWidth="1"/>
    <col min="5661" max="5661" width="5.625" style="166" customWidth="1"/>
    <col min="5662" max="5662" width="9" style="166"/>
    <col min="5663" max="5663" width="6.625" style="166" customWidth="1"/>
    <col min="5664" max="5888" width="9" style="166"/>
    <col min="5889" max="5889" width="3.125" style="166" customWidth="1"/>
    <col min="5890" max="5890" width="13" style="166" customWidth="1"/>
    <col min="5891" max="5891" width="8.625" style="166" customWidth="1"/>
    <col min="5892" max="5892" width="5.875" style="166" customWidth="1"/>
    <col min="5893" max="5893" width="8.25" style="166" customWidth="1"/>
    <col min="5894" max="5895" width="4.75" style="166" customWidth="1"/>
    <col min="5896" max="5896" width="5.375" style="166" customWidth="1"/>
    <col min="5897" max="5897" width="5.875" style="166" customWidth="1"/>
    <col min="5898" max="5898" width="4.625" style="166" customWidth="1"/>
    <col min="5899" max="5900" width="5.25" style="166" customWidth="1"/>
    <col min="5901" max="5902" width="4.875" style="166" customWidth="1"/>
    <col min="5903" max="5903" width="6.25" style="166" customWidth="1"/>
    <col min="5904" max="5904" width="6.5" style="166" customWidth="1"/>
    <col min="5905" max="5905" width="7.25" style="166" customWidth="1"/>
    <col min="5906" max="5906" width="5.5" style="166" customWidth="1"/>
    <col min="5907" max="5907" width="7.125" style="166" customWidth="1"/>
    <col min="5908" max="5908" width="5.75" style="166" customWidth="1"/>
    <col min="5909" max="5909" width="5.625" style="166" customWidth="1"/>
    <col min="5910" max="5910" width="7.25" style="166" customWidth="1"/>
    <col min="5911" max="5911" width="6.5" style="166" customWidth="1"/>
    <col min="5912" max="5913" width="7.25" style="166" customWidth="1"/>
    <col min="5914" max="5914" width="7.625" style="166" customWidth="1"/>
    <col min="5915" max="5915" width="7.375" style="166" customWidth="1"/>
    <col min="5916" max="5916" width="7.625" style="166" customWidth="1"/>
    <col min="5917" max="5917" width="5.625" style="166" customWidth="1"/>
    <col min="5918" max="5918" width="9" style="166"/>
    <col min="5919" max="5919" width="6.625" style="166" customWidth="1"/>
    <col min="5920" max="6144" width="9" style="166"/>
    <col min="6145" max="6145" width="3.125" style="166" customWidth="1"/>
    <col min="6146" max="6146" width="13" style="166" customWidth="1"/>
    <col min="6147" max="6147" width="8.625" style="166" customWidth="1"/>
    <col min="6148" max="6148" width="5.875" style="166" customWidth="1"/>
    <col min="6149" max="6149" width="8.25" style="166" customWidth="1"/>
    <col min="6150" max="6151" width="4.75" style="166" customWidth="1"/>
    <col min="6152" max="6152" width="5.375" style="166" customWidth="1"/>
    <col min="6153" max="6153" width="5.875" style="166" customWidth="1"/>
    <col min="6154" max="6154" width="4.625" style="166" customWidth="1"/>
    <col min="6155" max="6156" width="5.25" style="166" customWidth="1"/>
    <col min="6157" max="6158" width="4.875" style="166" customWidth="1"/>
    <col min="6159" max="6159" width="6.25" style="166" customWidth="1"/>
    <col min="6160" max="6160" width="6.5" style="166" customWidth="1"/>
    <col min="6161" max="6161" width="7.25" style="166" customWidth="1"/>
    <col min="6162" max="6162" width="5.5" style="166" customWidth="1"/>
    <col min="6163" max="6163" width="7.125" style="166" customWidth="1"/>
    <col min="6164" max="6164" width="5.75" style="166" customWidth="1"/>
    <col min="6165" max="6165" width="5.625" style="166" customWidth="1"/>
    <col min="6166" max="6166" width="7.25" style="166" customWidth="1"/>
    <col min="6167" max="6167" width="6.5" style="166" customWidth="1"/>
    <col min="6168" max="6169" width="7.25" style="166" customWidth="1"/>
    <col min="6170" max="6170" width="7.625" style="166" customWidth="1"/>
    <col min="6171" max="6171" width="7.375" style="166" customWidth="1"/>
    <col min="6172" max="6172" width="7.625" style="166" customWidth="1"/>
    <col min="6173" max="6173" width="5.625" style="166" customWidth="1"/>
    <col min="6174" max="6174" width="9" style="166"/>
    <col min="6175" max="6175" width="6.625" style="166" customWidth="1"/>
    <col min="6176" max="6400" width="9" style="166"/>
    <col min="6401" max="6401" width="3.125" style="166" customWidth="1"/>
    <col min="6402" max="6402" width="13" style="166" customWidth="1"/>
    <col min="6403" max="6403" width="8.625" style="166" customWidth="1"/>
    <col min="6404" max="6404" width="5.875" style="166" customWidth="1"/>
    <col min="6405" max="6405" width="8.25" style="166" customWidth="1"/>
    <col min="6406" max="6407" width="4.75" style="166" customWidth="1"/>
    <col min="6408" max="6408" width="5.375" style="166" customWidth="1"/>
    <col min="6409" max="6409" width="5.875" style="166" customWidth="1"/>
    <col min="6410" max="6410" width="4.625" style="166" customWidth="1"/>
    <col min="6411" max="6412" width="5.25" style="166" customWidth="1"/>
    <col min="6413" max="6414" width="4.875" style="166" customWidth="1"/>
    <col min="6415" max="6415" width="6.25" style="166" customWidth="1"/>
    <col min="6416" max="6416" width="6.5" style="166" customWidth="1"/>
    <col min="6417" max="6417" width="7.25" style="166" customWidth="1"/>
    <col min="6418" max="6418" width="5.5" style="166" customWidth="1"/>
    <col min="6419" max="6419" width="7.125" style="166" customWidth="1"/>
    <col min="6420" max="6420" width="5.75" style="166" customWidth="1"/>
    <col min="6421" max="6421" width="5.625" style="166" customWidth="1"/>
    <col min="6422" max="6422" width="7.25" style="166" customWidth="1"/>
    <col min="6423" max="6423" width="6.5" style="166" customWidth="1"/>
    <col min="6424" max="6425" width="7.25" style="166" customWidth="1"/>
    <col min="6426" max="6426" width="7.625" style="166" customWidth="1"/>
    <col min="6427" max="6427" width="7.375" style="166" customWidth="1"/>
    <col min="6428" max="6428" width="7.625" style="166" customWidth="1"/>
    <col min="6429" max="6429" width="5.625" style="166" customWidth="1"/>
    <col min="6430" max="6430" width="9" style="166"/>
    <col min="6431" max="6431" width="6.625" style="166" customWidth="1"/>
    <col min="6432" max="6656" width="9" style="166"/>
    <col min="6657" max="6657" width="3.125" style="166" customWidth="1"/>
    <col min="6658" max="6658" width="13" style="166" customWidth="1"/>
    <col min="6659" max="6659" width="8.625" style="166" customWidth="1"/>
    <col min="6660" max="6660" width="5.875" style="166" customWidth="1"/>
    <col min="6661" max="6661" width="8.25" style="166" customWidth="1"/>
    <col min="6662" max="6663" width="4.75" style="166" customWidth="1"/>
    <col min="6664" max="6664" width="5.375" style="166" customWidth="1"/>
    <col min="6665" max="6665" width="5.875" style="166" customWidth="1"/>
    <col min="6666" max="6666" width="4.625" style="166" customWidth="1"/>
    <col min="6667" max="6668" width="5.25" style="166" customWidth="1"/>
    <col min="6669" max="6670" width="4.875" style="166" customWidth="1"/>
    <col min="6671" max="6671" width="6.25" style="166" customWidth="1"/>
    <col min="6672" max="6672" width="6.5" style="166" customWidth="1"/>
    <col min="6673" max="6673" width="7.25" style="166" customWidth="1"/>
    <col min="6674" max="6674" width="5.5" style="166" customWidth="1"/>
    <col min="6675" max="6675" width="7.125" style="166" customWidth="1"/>
    <col min="6676" max="6676" width="5.75" style="166" customWidth="1"/>
    <col min="6677" max="6677" width="5.625" style="166" customWidth="1"/>
    <col min="6678" max="6678" width="7.25" style="166" customWidth="1"/>
    <col min="6679" max="6679" width="6.5" style="166" customWidth="1"/>
    <col min="6680" max="6681" width="7.25" style="166" customWidth="1"/>
    <col min="6682" max="6682" width="7.625" style="166" customWidth="1"/>
    <col min="6683" max="6683" width="7.375" style="166" customWidth="1"/>
    <col min="6684" max="6684" width="7.625" style="166" customWidth="1"/>
    <col min="6685" max="6685" width="5.625" style="166" customWidth="1"/>
    <col min="6686" max="6686" width="9" style="166"/>
    <col min="6687" max="6687" width="6.625" style="166" customWidth="1"/>
    <col min="6688" max="6912" width="9" style="166"/>
    <col min="6913" max="6913" width="3.125" style="166" customWidth="1"/>
    <col min="6914" max="6914" width="13" style="166" customWidth="1"/>
    <col min="6915" max="6915" width="8.625" style="166" customWidth="1"/>
    <col min="6916" max="6916" width="5.875" style="166" customWidth="1"/>
    <col min="6917" max="6917" width="8.25" style="166" customWidth="1"/>
    <col min="6918" max="6919" width="4.75" style="166" customWidth="1"/>
    <col min="6920" max="6920" width="5.375" style="166" customWidth="1"/>
    <col min="6921" max="6921" width="5.875" style="166" customWidth="1"/>
    <col min="6922" max="6922" width="4.625" style="166" customWidth="1"/>
    <col min="6923" max="6924" width="5.25" style="166" customWidth="1"/>
    <col min="6925" max="6926" width="4.875" style="166" customWidth="1"/>
    <col min="6927" max="6927" width="6.25" style="166" customWidth="1"/>
    <col min="6928" max="6928" width="6.5" style="166" customWidth="1"/>
    <col min="6929" max="6929" width="7.25" style="166" customWidth="1"/>
    <col min="6930" max="6930" width="5.5" style="166" customWidth="1"/>
    <col min="6931" max="6931" width="7.125" style="166" customWidth="1"/>
    <col min="6932" max="6932" width="5.75" style="166" customWidth="1"/>
    <col min="6933" max="6933" width="5.625" style="166" customWidth="1"/>
    <col min="6934" max="6934" width="7.25" style="166" customWidth="1"/>
    <col min="6935" max="6935" width="6.5" style="166" customWidth="1"/>
    <col min="6936" max="6937" width="7.25" style="166" customWidth="1"/>
    <col min="6938" max="6938" width="7.625" style="166" customWidth="1"/>
    <col min="6939" max="6939" width="7.375" style="166" customWidth="1"/>
    <col min="6940" max="6940" width="7.625" style="166" customWidth="1"/>
    <col min="6941" max="6941" width="5.625" style="166" customWidth="1"/>
    <col min="6942" max="6942" width="9" style="166"/>
    <col min="6943" max="6943" width="6.625" style="166" customWidth="1"/>
    <col min="6944" max="7168" width="9" style="166"/>
    <col min="7169" max="7169" width="3.125" style="166" customWidth="1"/>
    <col min="7170" max="7170" width="13" style="166" customWidth="1"/>
    <col min="7171" max="7171" width="8.625" style="166" customWidth="1"/>
    <col min="7172" max="7172" width="5.875" style="166" customWidth="1"/>
    <col min="7173" max="7173" width="8.25" style="166" customWidth="1"/>
    <col min="7174" max="7175" width="4.75" style="166" customWidth="1"/>
    <col min="7176" max="7176" width="5.375" style="166" customWidth="1"/>
    <col min="7177" max="7177" width="5.875" style="166" customWidth="1"/>
    <col min="7178" max="7178" width="4.625" style="166" customWidth="1"/>
    <col min="7179" max="7180" width="5.25" style="166" customWidth="1"/>
    <col min="7181" max="7182" width="4.875" style="166" customWidth="1"/>
    <col min="7183" max="7183" width="6.25" style="166" customWidth="1"/>
    <col min="7184" max="7184" width="6.5" style="166" customWidth="1"/>
    <col min="7185" max="7185" width="7.25" style="166" customWidth="1"/>
    <col min="7186" max="7186" width="5.5" style="166" customWidth="1"/>
    <col min="7187" max="7187" width="7.125" style="166" customWidth="1"/>
    <col min="7188" max="7188" width="5.75" style="166" customWidth="1"/>
    <col min="7189" max="7189" width="5.625" style="166" customWidth="1"/>
    <col min="7190" max="7190" width="7.25" style="166" customWidth="1"/>
    <col min="7191" max="7191" width="6.5" style="166" customWidth="1"/>
    <col min="7192" max="7193" width="7.25" style="166" customWidth="1"/>
    <col min="7194" max="7194" width="7.625" style="166" customWidth="1"/>
    <col min="7195" max="7195" width="7.375" style="166" customWidth="1"/>
    <col min="7196" max="7196" width="7.625" style="166" customWidth="1"/>
    <col min="7197" max="7197" width="5.625" style="166" customWidth="1"/>
    <col min="7198" max="7198" width="9" style="166"/>
    <col min="7199" max="7199" width="6.625" style="166" customWidth="1"/>
    <col min="7200" max="7424" width="9" style="166"/>
    <col min="7425" max="7425" width="3.125" style="166" customWidth="1"/>
    <col min="7426" max="7426" width="13" style="166" customWidth="1"/>
    <col min="7427" max="7427" width="8.625" style="166" customWidth="1"/>
    <col min="7428" max="7428" width="5.875" style="166" customWidth="1"/>
    <col min="7429" max="7429" width="8.25" style="166" customWidth="1"/>
    <col min="7430" max="7431" width="4.75" style="166" customWidth="1"/>
    <col min="7432" max="7432" width="5.375" style="166" customWidth="1"/>
    <col min="7433" max="7433" width="5.875" style="166" customWidth="1"/>
    <col min="7434" max="7434" width="4.625" style="166" customWidth="1"/>
    <col min="7435" max="7436" width="5.25" style="166" customWidth="1"/>
    <col min="7437" max="7438" width="4.875" style="166" customWidth="1"/>
    <col min="7439" max="7439" width="6.25" style="166" customWidth="1"/>
    <col min="7440" max="7440" width="6.5" style="166" customWidth="1"/>
    <col min="7441" max="7441" width="7.25" style="166" customWidth="1"/>
    <col min="7442" max="7442" width="5.5" style="166" customWidth="1"/>
    <col min="7443" max="7443" width="7.125" style="166" customWidth="1"/>
    <col min="7444" max="7444" width="5.75" style="166" customWidth="1"/>
    <col min="7445" max="7445" width="5.625" style="166" customWidth="1"/>
    <col min="7446" max="7446" width="7.25" style="166" customWidth="1"/>
    <col min="7447" max="7447" width="6.5" style="166" customWidth="1"/>
    <col min="7448" max="7449" width="7.25" style="166" customWidth="1"/>
    <col min="7450" max="7450" width="7.625" style="166" customWidth="1"/>
    <col min="7451" max="7451" width="7.375" style="166" customWidth="1"/>
    <col min="7452" max="7452" width="7.625" style="166" customWidth="1"/>
    <col min="7453" max="7453" width="5.625" style="166" customWidth="1"/>
    <col min="7454" max="7454" width="9" style="166"/>
    <col min="7455" max="7455" width="6.625" style="166" customWidth="1"/>
    <col min="7456" max="7680" width="9" style="166"/>
    <col min="7681" max="7681" width="3.125" style="166" customWidth="1"/>
    <col min="7682" max="7682" width="13" style="166" customWidth="1"/>
    <col min="7683" max="7683" width="8.625" style="166" customWidth="1"/>
    <col min="7684" max="7684" width="5.875" style="166" customWidth="1"/>
    <col min="7685" max="7685" width="8.25" style="166" customWidth="1"/>
    <col min="7686" max="7687" width="4.75" style="166" customWidth="1"/>
    <col min="7688" max="7688" width="5.375" style="166" customWidth="1"/>
    <col min="7689" max="7689" width="5.875" style="166" customWidth="1"/>
    <col min="7690" max="7690" width="4.625" style="166" customWidth="1"/>
    <col min="7691" max="7692" width="5.25" style="166" customWidth="1"/>
    <col min="7693" max="7694" width="4.875" style="166" customWidth="1"/>
    <col min="7695" max="7695" width="6.25" style="166" customWidth="1"/>
    <col min="7696" max="7696" width="6.5" style="166" customWidth="1"/>
    <col min="7697" max="7697" width="7.25" style="166" customWidth="1"/>
    <col min="7698" max="7698" width="5.5" style="166" customWidth="1"/>
    <col min="7699" max="7699" width="7.125" style="166" customWidth="1"/>
    <col min="7700" max="7700" width="5.75" style="166" customWidth="1"/>
    <col min="7701" max="7701" width="5.625" style="166" customWidth="1"/>
    <col min="7702" max="7702" width="7.25" style="166" customWidth="1"/>
    <col min="7703" max="7703" width="6.5" style="166" customWidth="1"/>
    <col min="7704" max="7705" width="7.25" style="166" customWidth="1"/>
    <col min="7706" max="7706" width="7.625" style="166" customWidth="1"/>
    <col min="7707" max="7707" width="7.375" style="166" customWidth="1"/>
    <col min="7708" max="7708" width="7.625" style="166" customWidth="1"/>
    <col min="7709" max="7709" width="5.625" style="166" customWidth="1"/>
    <col min="7710" max="7710" width="9" style="166"/>
    <col min="7711" max="7711" width="6.625" style="166" customWidth="1"/>
    <col min="7712" max="7936" width="9" style="166"/>
    <col min="7937" max="7937" width="3.125" style="166" customWidth="1"/>
    <col min="7938" max="7938" width="13" style="166" customWidth="1"/>
    <col min="7939" max="7939" width="8.625" style="166" customWidth="1"/>
    <col min="7940" max="7940" width="5.875" style="166" customWidth="1"/>
    <col min="7941" max="7941" width="8.25" style="166" customWidth="1"/>
    <col min="7942" max="7943" width="4.75" style="166" customWidth="1"/>
    <col min="7944" max="7944" width="5.375" style="166" customWidth="1"/>
    <col min="7945" max="7945" width="5.875" style="166" customWidth="1"/>
    <col min="7946" max="7946" width="4.625" style="166" customWidth="1"/>
    <col min="7947" max="7948" width="5.25" style="166" customWidth="1"/>
    <col min="7949" max="7950" width="4.875" style="166" customWidth="1"/>
    <col min="7951" max="7951" width="6.25" style="166" customWidth="1"/>
    <col min="7952" max="7952" width="6.5" style="166" customWidth="1"/>
    <col min="7953" max="7953" width="7.25" style="166" customWidth="1"/>
    <col min="7954" max="7954" width="5.5" style="166" customWidth="1"/>
    <col min="7955" max="7955" width="7.125" style="166" customWidth="1"/>
    <col min="7956" max="7956" width="5.75" style="166" customWidth="1"/>
    <col min="7957" max="7957" width="5.625" style="166" customWidth="1"/>
    <col min="7958" max="7958" width="7.25" style="166" customWidth="1"/>
    <col min="7959" max="7959" width="6.5" style="166" customWidth="1"/>
    <col min="7960" max="7961" width="7.25" style="166" customWidth="1"/>
    <col min="7962" max="7962" width="7.625" style="166" customWidth="1"/>
    <col min="7963" max="7963" width="7.375" style="166" customWidth="1"/>
    <col min="7964" max="7964" width="7.625" style="166" customWidth="1"/>
    <col min="7965" max="7965" width="5.625" style="166" customWidth="1"/>
    <col min="7966" max="7966" width="9" style="166"/>
    <col min="7967" max="7967" width="6.625" style="166" customWidth="1"/>
    <col min="7968" max="8192" width="9" style="166"/>
    <col min="8193" max="8193" width="3.125" style="166" customWidth="1"/>
    <col min="8194" max="8194" width="13" style="166" customWidth="1"/>
    <col min="8195" max="8195" width="8.625" style="166" customWidth="1"/>
    <col min="8196" max="8196" width="5.875" style="166" customWidth="1"/>
    <col min="8197" max="8197" width="8.25" style="166" customWidth="1"/>
    <col min="8198" max="8199" width="4.75" style="166" customWidth="1"/>
    <col min="8200" max="8200" width="5.375" style="166" customWidth="1"/>
    <col min="8201" max="8201" width="5.875" style="166" customWidth="1"/>
    <col min="8202" max="8202" width="4.625" style="166" customWidth="1"/>
    <col min="8203" max="8204" width="5.25" style="166" customWidth="1"/>
    <col min="8205" max="8206" width="4.875" style="166" customWidth="1"/>
    <col min="8207" max="8207" width="6.25" style="166" customWidth="1"/>
    <col min="8208" max="8208" width="6.5" style="166" customWidth="1"/>
    <col min="8209" max="8209" width="7.25" style="166" customWidth="1"/>
    <col min="8210" max="8210" width="5.5" style="166" customWidth="1"/>
    <col min="8211" max="8211" width="7.125" style="166" customWidth="1"/>
    <col min="8212" max="8212" width="5.75" style="166" customWidth="1"/>
    <col min="8213" max="8213" width="5.625" style="166" customWidth="1"/>
    <col min="8214" max="8214" width="7.25" style="166" customWidth="1"/>
    <col min="8215" max="8215" width="6.5" style="166" customWidth="1"/>
    <col min="8216" max="8217" width="7.25" style="166" customWidth="1"/>
    <col min="8218" max="8218" width="7.625" style="166" customWidth="1"/>
    <col min="8219" max="8219" width="7.375" style="166" customWidth="1"/>
    <col min="8220" max="8220" width="7.625" style="166" customWidth="1"/>
    <col min="8221" max="8221" width="5.625" style="166" customWidth="1"/>
    <col min="8222" max="8222" width="9" style="166"/>
    <col min="8223" max="8223" width="6.625" style="166" customWidth="1"/>
    <col min="8224" max="8448" width="9" style="166"/>
    <col min="8449" max="8449" width="3.125" style="166" customWidth="1"/>
    <col min="8450" max="8450" width="13" style="166" customWidth="1"/>
    <col min="8451" max="8451" width="8.625" style="166" customWidth="1"/>
    <col min="8452" max="8452" width="5.875" style="166" customWidth="1"/>
    <col min="8453" max="8453" width="8.25" style="166" customWidth="1"/>
    <col min="8454" max="8455" width="4.75" style="166" customWidth="1"/>
    <col min="8456" max="8456" width="5.375" style="166" customWidth="1"/>
    <col min="8457" max="8457" width="5.875" style="166" customWidth="1"/>
    <col min="8458" max="8458" width="4.625" style="166" customWidth="1"/>
    <col min="8459" max="8460" width="5.25" style="166" customWidth="1"/>
    <col min="8461" max="8462" width="4.875" style="166" customWidth="1"/>
    <col min="8463" max="8463" width="6.25" style="166" customWidth="1"/>
    <col min="8464" max="8464" width="6.5" style="166" customWidth="1"/>
    <col min="8465" max="8465" width="7.25" style="166" customWidth="1"/>
    <col min="8466" max="8466" width="5.5" style="166" customWidth="1"/>
    <col min="8467" max="8467" width="7.125" style="166" customWidth="1"/>
    <col min="8468" max="8468" width="5.75" style="166" customWidth="1"/>
    <col min="8469" max="8469" width="5.625" style="166" customWidth="1"/>
    <col min="8470" max="8470" width="7.25" style="166" customWidth="1"/>
    <col min="8471" max="8471" width="6.5" style="166" customWidth="1"/>
    <col min="8472" max="8473" width="7.25" style="166" customWidth="1"/>
    <col min="8474" max="8474" width="7.625" style="166" customWidth="1"/>
    <col min="8475" max="8475" width="7.375" style="166" customWidth="1"/>
    <col min="8476" max="8476" width="7.625" style="166" customWidth="1"/>
    <col min="8477" max="8477" width="5.625" style="166" customWidth="1"/>
    <col min="8478" max="8478" width="9" style="166"/>
    <col min="8479" max="8479" width="6.625" style="166" customWidth="1"/>
    <col min="8480" max="8704" width="9" style="166"/>
    <col min="8705" max="8705" width="3.125" style="166" customWidth="1"/>
    <col min="8706" max="8706" width="13" style="166" customWidth="1"/>
    <col min="8707" max="8707" width="8.625" style="166" customWidth="1"/>
    <col min="8708" max="8708" width="5.875" style="166" customWidth="1"/>
    <col min="8709" max="8709" width="8.25" style="166" customWidth="1"/>
    <col min="8710" max="8711" width="4.75" style="166" customWidth="1"/>
    <col min="8712" max="8712" width="5.375" style="166" customWidth="1"/>
    <col min="8713" max="8713" width="5.875" style="166" customWidth="1"/>
    <col min="8714" max="8714" width="4.625" style="166" customWidth="1"/>
    <col min="8715" max="8716" width="5.25" style="166" customWidth="1"/>
    <col min="8717" max="8718" width="4.875" style="166" customWidth="1"/>
    <col min="8719" max="8719" width="6.25" style="166" customWidth="1"/>
    <col min="8720" max="8720" width="6.5" style="166" customWidth="1"/>
    <col min="8721" max="8721" width="7.25" style="166" customWidth="1"/>
    <col min="8722" max="8722" width="5.5" style="166" customWidth="1"/>
    <col min="8723" max="8723" width="7.125" style="166" customWidth="1"/>
    <col min="8724" max="8724" width="5.75" style="166" customWidth="1"/>
    <col min="8725" max="8725" width="5.625" style="166" customWidth="1"/>
    <col min="8726" max="8726" width="7.25" style="166" customWidth="1"/>
    <col min="8727" max="8727" width="6.5" style="166" customWidth="1"/>
    <col min="8728" max="8729" width="7.25" style="166" customWidth="1"/>
    <col min="8730" max="8730" width="7.625" style="166" customWidth="1"/>
    <col min="8731" max="8731" width="7.375" style="166" customWidth="1"/>
    <col min="8732" max="8732" width="7.625" style="166" customWidth="1"/>
    <col min="8733" max="8733" width="5.625" style="166" customWidth="1"/>
    <col min="8734" max="8734" width="9" style="166"/>
    <col min="8735" max="8735" width="6.625" style="166" customWidth="1"/>
    <col min="8736" max="8960" width="9" style="166"/>
    <col min="8961" max="8961" width="3.125" style="166" customWidth="1"/>
    <col min="8962" max="8962" width="13" style="166" customWidth="1"/>
    <col min="8963" max="8963" width="8.625" style="166" customWidth="1"/>
    <col min="8964" max="8964" width="5.875" style="166" customWidth="1"/>
    <col min="8965" max="8965" width="8.25" style="166" customWidth="1"/>
    <col min="8966" max="8967" width="4.75" style="166" customWidth="1"/>
    <col min="8968" max="8968" width="5.375" style="166" customWidth="1"/>
    <col min="8969" max="8969" width="5.875" style="166" customWidth="1"/>
    <col min="8970" max="8970" width="4.625" style="166" customWidth="1"/>
    <col min="8971" max="8972" width="5.25" style="166" customWidth="1"/>
    <col min="8973" max="8974" width="4.875" style="166" customWidth="1"/>
    <col min="8975" max="8975" width="6.25" style="166" customWidth="1"/>
    <col min="8976" max="8976" width="6.5" style="166" customWidth="1"/>
    <col min="8977" max="8977" width="7.25" style="166" customWidth="1"/>
    <col min="8978" max="8978" width="5.5" style="166" customWidth="1"/>
    <col min="8979" max="8979" width="7.125" style="166" customWidth="1"/>
    <col min="8980" max="8980" width="5.75" style="166" customWidth="1"/>
    <col min="8981" max="8981" width="5.625" style="166" customWidth="1"/>
    <col min="8982" max="8982" width="7.25" style="166" customWidth="1"/>
    <col min="8983" max="8983" width="6.5" style="166" customWidth="1"/>
    <col min="8984" max="8985" width="7.25" style="166" customWidth="1"/>
    <col min="8986" max="8986" width="7.625" style="166" customWidth="1"/>
    <col min="8987" max="8987" width="7.375" style="166" customWidth="1"/>
    <col min="8988" max="8988" width="7.625" style="166" customWidth="1"/>
    <col min="8989" max="8989" width="5.625" style="166" customWidth="1"/>
    <col min="8990" max="8990" width="9" style="166"/>
    <col min="8991" max="8991" width="6.625" style="166" customWidth="1"/>
    <col min="8992" max="9216" width="9" style="166"/>
    <col min="9217" max="9217" width="3.125" style="166" customWidth="1"/>
    <col min="9218" max="9218" width="13" style="166" customWidth="1"/>
    <col min="9219" max="9219" width="8.625" style="166" customWidth="1"/>
    <col min="9220" max="9220" width="5.875" style="166" customWidth="1"/>
    <col min="9221" max="9221" width="8.25" style="166" customWidth="1"/>
    <col min="9222" max="9223" width="4.75" style="166" customWidth="1"/>
    <col min="9224" max="9224" width="5.375" style="166" customWidth="1"/>
    <col min="9225" max="9225" width="5.875" style="166" customWidth="1"/>
    <col min="9226" max="9226" width="4.625" style="166" customWidth="1"/>
    <col min="9227" max="9228" width="5.25" style="166" customWidth="1"/>
    <col min="9229" max="9230" width="4.875" style="166" customWidth="1"/>
    <col min="9231" max="9231" width="6.25" style="166" customWidth="1"/>
    <col min="9232" max="9232" width="6.5" style="166" customWidth="1"/>
    <col min="9233" max="9233" width="7.25" style="166" customWidth="1"/>
    <col min="9234" max="9234" width="5.5" style="166" customWidth="1"/>
    <col min="9235" max="9235" width="7.125" style="166" customWidth="1"/>
    <col min="9236" max="9236" width="5.75" style="166" customWidth="1"/>
    <col min="9237" max="9237" width="5.625" style="166" customWidth="1"/>
    <col min="9238" max="9238" width="7.25" style="166" customWidth="1"/>
    <col min="9239" max="9239" width="6.5" style="166" customWidth="1"/>
    <col min="9240" max="9241" width="7.25" style="166" customWidth="1"/>
    <col min="9242" max="9242" width="7.625" style="166" customWidth="1"/>
    <col min="9243" max="9243" width="7.375" style="166" customWidth="1"/>
    <col min="9244" max="9244" width="7.625" style="166" customWidth="1"/>
    <col min="9245" max="9245" width="5.625" style="166" customWidth="1"/>
    <col min="9246" max="9246" width="9" style="166"/>
    <col min="9247" max="9247" width="6.625" style="166" customWidth="1"/>
    <col min="9248" max="9472" width="9" style="166"/>
    <col min="9473" max="9473" width="3.125" style="166" customWidth="1"/>
    <col min="9474" max="9474" width="13" style="166" customWidth="1"/>
    <col min="9475" max="9475" width="8.625" style="166" customWidth="1"/>
    <col min="9476" max="9476" width="5.875" style="166" customWidth="1"/>
    <col min="9477" max="9477" width="8.25" style="166" customWidth="1"/>
    <col min="9478" max="9479" width="4.75" style="166" customWidth="1"/>
    <col min="9480" max="9480" width="5.375" style="166" customWidth="1"/>
    <col min="9481" max="9481" width="5.875" style="166" customWidth="1"/>
    <col min="9482" max="9482" width="4.625" style="166" customWidth="1"/>
    <col min="9483" max="9484" width="5.25" style="166" customWidth="1"/>
    <col min="9485" max="9486" width="4.875" style="166" customWidth="1"/>
    <col min="9487" max="9487" width="6.25" style="166" customWidth="1"/>
    <col min="9488" max="9488" width="6.5" style="166" customWidth="1"/>
    <col min="9489" max="9489" width="7.25" style="166" customWidth="1"/>
    <col min="9490" max="9490" width="5.5" style="166" customWidth="1"/>
    <col min="9491" max="9491" width="7.125" style="166" customWidth="1"/>
    <col min="9492" max="9492" width="5.75" style="166" customWidth="1"/>
    <col min="9493" max="9493" width="5.625" style="166" customWidth="1"/>
    <col min="9494" max="9494" width="7.25" style="166" customWidth="1"/>
    <col min="9495" max="9495" width="6.5" style="166" customWidth="1"/>
    <col min="9496" max="9497" width="7.25" style="166" customWidth="1"/>
    <col min="9498" max="9498" width="7.625" style="166" customWidth="1"/>
    <col min="9499" max="9499" width="7.375" style="166" customWidth="1"/>
    <col min="9500" max="9500" width="7.625" style="166" customWidth="1"/>
    <col min="9501" max="9501" width="5.625" style="166" customWidth="1"/>
    <col min="9502" max="9502" width="9" style="166"/>
    <col min="9503" max="9503" width="6.625" style="166" customWidth="1"/>
    <col min="9504" max="9728" width="9" style="166"/>
    <col min="9729" max="9729" width="3.125" style="166" customWidth="1"/>
    <col min="9730" max="9730" width="13" style="166" customWidth="1"/>
    <col min="9731" max="9731" width="8.625" style="166" customWidth="1"/>
    <col min="9732" max="9732" width="5.875" style="166" customWidth="1"/>
    <col min="9733" max="9733" width="8.25" style="166" customWidth="1"/>
    <col min="9734" max="9735" width="4.75" style="166" customWidth="1"/>
    <col min="9736" max="9736" width="5.375" style="166" customWidth="1"/>
    <col min="9737" max="9737" width="5.875" style="166" customWidth="1"/>
    <col min="9738" max="9738" width="4.625" style="166" customWidth="1"/>
    <col min="9739" max="9740" width="5.25" style="166" customWidth="1"/>
    <col min="9741" max="9742" width="4.875" style="166" customWidth="1"/>
    <col min="9743" max="9743" width="6.25" style="166" customWidth="1"/>
    <col min="9744" max="9744" width="6.5" style="166" customWidth="1"/>
    <col min="9745" max="9745" width="7.25" style="166" customWidth="1"/>
    <col min="9746" max="9746" width="5.5" style="166" customWidth="1"/>
    <col min="9747" max="9747" width="7.125" style="166" customWidth="1"/>
    <col min="9748" max="9748" width="5.75" style="166" customWidth="1"/>
    <col min="9749" max="9749" width="5.625" style="166" customWidth="1"/>
    <col min="9750" max="9750" width="7.25" style="166" customWidth="1"/>
    <col min="9751" max="9751" width="6.5" style="166" customWidth="1"/>
    <col min="9752" max="9753" width="7.25" style="166" customWidth="1"/>
    <col min="9754" max="9754" width="7.625" style="166" customWidth="1"/>
    <col min="9755" max="9755" width="7.375" style="166" customWidth="1"/>
    <col min="9756" max="9756" width="7.625" style="166" customWidth="1"/>
    <col min="9757" max="9757" width="5.625" style="166" customWidth="1"/>
    <col min="9758" max="9758" width="9" style="166"/>
    <col min="9759" max="9759" width="6.625" style="166" customWidth="1"/>
    <col min="9760" max="9984" width="9" style="166"/>
    <col min="9985" max="9985" width="3.125" style="166" customWidth="1"/>
    <col min="9986" max="9986" width="13" style="166" customWidth="1"/>
    <col min="9987" max="9987" width="8.625" style="166" customWidth="1"/>
    <col min="9988" max="9988" width="5.875" style="166" customWidth="1"/>
    <col min="9989" max="9989" width="8.25" style="166" customWidth="1"/>
    <col min="9990" max="9991" width="4.75" style="166" customWidth="1"/>
    <col min="9992" max="9992" width="5.375" style="166" customWidth="1"/>
    <col min="9993" max="9993" width="5.875" style="166" customWidth="1"/>
    <col min="9994" max="9994" width="4.625" style="166" customWidth="1"/>
    <col min="9995" max="9996" width="5.25" style="166" customWidth="1"/>
    <col min="9997" max="9998" width="4.875" style="166" customWidth="1"/>
    <col min="9999" max="9999" width="6.25" style="166" customWidth="1"/>
    <col min="10000" max="10000" width="6.5" style="166" customWidth="1"/>
    <col min="10001" max="10001" width="7.25" style="166" customWidth="1"/>
    <col min="10002" max="10002" width="5.5" style="166" customWidth="1"/>
    <col min="10003" max="10003" width="7.125" style="166" customWidth="1"/>
    <col min="10004" max="10004" width="5.75" style="166" customWidth="1"/>
    <col min="10005" max="10005" width="5.625" style="166" customWidth="1"/>
    <col min="10006" max="10006" width="7.25" style="166" customWidth="1"/>
    <col min="10007" max="10007" width="6.5" style="166" customWidth="1"/>
    <col min="10008" max="10009" width="7.25" style="166" customWidth="1"/>
    <col min="10010" max="10010" width="7.625" style="166" customWidth="1"/>
    <col min="10011" max="10011" width="7.375" style="166" customWidth="1"/>
    <col min="10012" max="10012" width="7.625" style="166" customWidth="1"/>
    <col min="10013" max="10013" width="5.625" style="166" customWidth="1"/>
    <col min="10014" max="10014" width="9" style="166"/>
    <col min="10015" max="10015" width="6.625" style="166" customWidth="1"/>
    <col min="10016" max="10240" width="9" style="166"/>
    <col min="10241" max="10241" width="3.125" style="166" customWidth="1"/>
    <col min="10242" max="10242" width="13" style="166" customWidth="1"/>
    <col min="10243" max="10243" width="8.625" style="166" customWidth="1"/>
    <col min="10244" max="10244" width="5.875" style="166" customWidth="1"/>
    <col min="10245" max="10245" width="8.25" style="166" customWidth="1"/>
    <col min="10246" max="10247" width="4.75" style="166" customWidth="1"/>
    <col min="10248" max="10248" width="5.375" style="166" customWidth="1"/>
    <col min="10249" max="10249" width="5.875" style="166" customWidth="1"/>
    <col min="10250" max="10250" width="4.625" style="166" customWidth="1"/>
    <col min="10251" max="10252" width="5.25" style="166" customWidth="1"/>
    <col min="10253" max="10254" width="4.875" style="166" customWidth="1"/>
    <col min="10255" max="10255" width="6.25" style="166" customWidth="1"/>
    <col min="10256" max="10256" width="6.5" style="166" customWidth="1"/>
    <col min="10257" max="10257" width="7.25" style="166" customWidth="1"/>
    <col min="10258" max="10258" width="5.5" style="166" customWidth="1"/>
    <col min="10259" max="10259" width="7.125" style="166" customWidth="1"/>
    <col min="10260" max="10260" width="5.75" style="166" customWidth="1"/>
    <col min="10261" max="10261" width="5.625" style="166" customWidth="1"/>
    <col min="10262" max="10262" width="7.25" style="166" customWidth="1"/>
    <col min="10263" max="10263" width="6.5" style="166" customWidth="1"/>
    <col min="10264" max="10265" width="7.25" style="166" customWidth="1"/>
    <col min="10266" max="10266" width="7.625" style="166" customWidth="1"/>
    <col min="10267" max="10267" width="7.375" style="166" customWidth="1"/>
    <col min="10268" max="10268" width="7.625" style="166" customWidth="1"/>
    <col min="10269" max="10269" width="5.625" style="166" customWidth="1"/>
    <col min="10270" max="10270" width="9" style="166"/>
    <col min="10271" max="10271" width="6.625" style="166" customWidth="1"/>
    <col min="10272" max="10496" width="9" style="166"/>
    <col min="10497" max="10497" width="3.125" style="166" customWidth="1"/>
    <col min="10498" max="10498" width="13" style="166" customWidth="1"/>
    <col min="10499" max="10499" width="8.625" style="166" customWidth="1"/>
    <col min="10500" max="10500" width="5.875" style="166" customWidth="1"/>
    <col min="10501" max="10501" width="8.25" style="166" customWidth="1"/>
    <col min="10502" max="10503" width="4.75" style="166" customWidth="1"/>
    <col min="10504" max="10504" width="5.375" style="166" customWidth="1"/>
    <col min="10505" max="10505" width="5.875" style="166" customWidth="1"/>
    <col min="10506" max="10506" width="4.625" style="166" customWidth="1"/>
    <col min="10507" max="10508" width="5.25" style="166" customWidth="1"/>
    <col min="10509" max="10510" width="4.875" style="166" customWidth="1"/>
    <col min="10511" max="10511" width="6.25" style="166" customWidth="1"/>
    <col min="10512" max="10512" width="6.5" style="166" customWidth="1"/>
    <col min="10513" max="10513" width="7.25" style="166" customWidth="1"/>
    <col min="10514" max="10514" width="5.5" style="166" customWidth="1"/>
    <col min="10515" max="10515" width="7.125" style="166" customWidth="1"/>
    <col min="10516" max="10516" width="5.75" style="166" customWidth="1"/>
    <col min="10517" max="10517" width="5.625" style="166" customWidth="1"/>
    <col min="10518" max="10518" width="7.25" style="166" customWidth="1"/>
    <col min="10519" max="10519" width="6.5" style="166" customWidth="1"/>
    <col min="10520" max="10521" width="7.25" style="166" customWidth="1"/>
    <col min="10522" max="10522" width="7.625" style="166" customWidth="1"/>
    <col min="10523" max="10523" width="7.375" style="166" customWidth="1"/>
    <col min="10524" max="10524" width="7.625" style="166" customWidth="1"/>
    <col min="10525" max="10525" width="5.625" style="166" customWidth="1"/>
    <col min="10526" max="10526" width="9" style="166"/>
    <col min="10527" max="10527" width="6.625" style="166" customWidth="1"/>
    <col min="10528" max="10752" width="9" style="166"/>
    <col min="10753" max="10753" width="3.125" style="166" customWidth="1"/>
    <col min="10754" max="10754" width="13" style="166" customWidth="1"/>
    <col min="10755" max="10755" width="8.625" style="166" customWidth="1"/>
    <col min="10756" max="10756" width="5.875" style="166" customWidth="1"/>
    <col min="10757" max="10757" width="8.25" style="166" customWidth="1"/>
    <col min="10758" max="10759" width="4.75" style="166" customWidth="1"/>
    <col min="10760" max="10760" width="5.375" style="166" customWidth="1"/>
    <col min="10761" max="10761" width="5.875" style="166" customWidth="1"/>
    <col min="10762" max="10762" width="4.625" style="166" customWidth="1"/>
    <col min="10763" max="10764" width="5.25" style="166" customWidth="1"/>
    <col min="10765" max="10766" width="4.875" style="166" customWidth="1"/>
    <col min="10767" max="10767" width="6.25" style="166" customWidth="1"/>
    <col min="10768" max="10768" width="6.5" style="166" customWidth="1"/>
    <col min="10769" max="10769" width="7.25" style="166" customWidth="1"/>
    <col min="10770" max="10770" width="5.5" style="166" customWidth="1"/>
    <col min="10771" max="10771" width="7.125" style="166" customWidth="1"/>
    <col min="10772" max="10772" width="5.75" style="166" customWidth="1"/>
    <col min="10773" max="10773" width="5.625" style="166" customWidth="1"/>
    <col min="10774" max="10774" width="7.25" style="166" customWidth="1"/>
    <col min="10775" max="10775" width="6.5" style="166" customWidth="1"/>
    <col min="10776" max="10777" width="7.25" style="166" customWidth="1"/>
    <col min="10778" max="10778" width="7.625" style="166" customWidth="1"/>
    <col min="10779" max="10779" width="7.375" style="166" customWidth="1"/>
    <col min="10780" max="10780" width="7.625" style="166" customWidth="1"/>
    <col min="10781" max="10781" width="5.625" style="166" customWidth="1"/>
    <col min="10782" max="10782" width="9" style="166"/>
    <col min="10783" max="10783" width="6.625" style="166" customWidth="1"/>
    <col min="10784" max="11008" width="9" style="166"/>
    <col min="11009" max="11009" width="3.125" style="166" customWidth="1"/>
    <col min="11010" max="11010" width="13" style="166" customWidth="1"/>
    <col min="11011" max="11011" width="8.625" style="166" customWidth="1"/>
    <col min="11012" max="11012" width="5.875" style="166" customWidth="1"/>
    <col min="11013" max="11013" width="8.25" style="166" customWidth="1"/>
    <col min="11014" max="11015" width="4.75" style="166" customWidth="1"/>
    <col min="11016" max="11016" width="5.375" style="166" customWidth="1"/>
    <col min="11017" max="11017" width="5.875" style="166" customWidth="1"/>
    <col min="11018" max="11018" width="4.625" style="166" customWidth="1"/>
    <col min="11019" max="11020" width="5.25" style="166" customWidth="1"/>
    <col min="11021" max="11022" width="4.875" style="166" customWidth="1"/>
    <col min="11023" max="11023" width="6.25" style="166" customWidth="1"/>
    <col min="11024" max="11024" width="6.5" style="166" customWidth="1"/>
    <col min="11025" max="11025" width="7.25" style="166" customWidth="1"/>
    <col min="11026" max="11026" width="5.5" style="166" customWidth="1"/>
    <col min="11027" max="11027" width="7.125" style="166" customWidth="1"/>
    <col min="11028" max="11028" width="5.75" style="166" customWidth="1"/>
    <col min="11029" max="11029" width="5.625" style="166" customWidth="1"/>
    <col min="11030" max="11030" width="7.25" style="166" customWidth="1"/>
    <col min="11031" max="11031" width="6.5" style="166" customWidth="1"/>
    <col min="11032" max="11033" width="7.25" style="166" customWidth="1"/>
    <col min="11034" max="11034" width="7.625" style="166" customWidth="1"/>
    <col min="11035" max="11035" width="7.375" style="166" customWidth="1"/>
    <col min="11036" max="11036" width="7.625" style="166" customWidth="1"/>
    <col min="11037" max="11037" width="5.625" style="166" customWidth="1"/>
    <col min="11038" max="11038" width="9" style="166"/>
    <col min="11039" max="11039" width="6.625" style="166" customWidth="1"/>
    <col min="11040" max="11264" width="9" style="166"/>
    <col min="11265" max="11265" width="3.125" style="166" customWidth="1"/>
    <col min="11266" max="11266" width="13" style="166" customWidth="1"/>
    <col min="11267" max="11267" width="8.625" style="166" customWidth="1"/>
    <col min="11268" max="11268" width="5.875" style="166" customWidth="1"/>
    <col min="11269" max="11269" width="8.25" style="166" customWidth="1"/>
    <col min="11270" max="11271" width="4.75" style="166" customWidth="1"/>
    <col min="11272" max="11272" width="5.375" style="166" customWidth="1"/>
    <col min="11273" max="11273" width="5.875" style="166" customWidth="1"/>
    <col min="11274" max="11274" width="4.625" style="166" customWidth="1"/>
    <col min="11275" max="11276" width="5.25" style="166" customWidth="1"/>
    <col min="11277" max="11278" width="4.875" style="166" customWidth="1"/>
    <col min="11279" max="11279" width="6.25" style="166" customWidth="1"/>
    <col min="11280" max="11280" width="6.5" style="166" customWidth="1"/>
    <col min="11281" max="11281" width="7.25" style="166" customWidth="1"/>
    <col min="11282" max="11282" width="5.5" style="166" customWidth="1"/>
    <col min="11283" max="11283" width="7.125" style="166" customWidth="1"/>
    <col min="11284" max="11284" width="5.75" style="166" customWidth="1"/>
    <col min="11285" max="11285" width="5.625" style="166" customWidth="1"/>
    <col min="11286" max="11286" width="7.25" style="166" customWidth="1"/>
    <col min="11287" max="11287" width="6.5" style="166" customWidth="1"/>
    <col min="11288" max="11289" width="7.25" style="166" customWidth="1"/>
    <col min="11290" max="11290" width="7.625" style="166" customWidth="1"/>
    <col min="11291" max="11291" width="7.375" style="166" customWidth="1"/>
    <col min="11292" max="11292" width="7.625" style="166" customWidth="1"/>
    <col min="11293" max="11293" width="5.625" style="166" customWidth="1"/>
    <col min="11294" max="11294" width="9" style="166"/>
    <col min="11295" max="11295" width="6.625" style="166" customWidth="1"/>
    <col min="11296" max="11520" width="9" style="166"/>
    <col min="11521" max="11521" width="3.125" style="166" customWidth="1"/>
    <col min="11522" max="11522" width="13" style="166" customWidth="1"/>
    <col min="11523" max="11523" width="8.625" style="166" customWidth="1"/>
    <col min="11524" max="11524" width="5.875" style="166" customWidth="1"/>
    <col min="11525" max="11525" width="8.25" style="166" customWidth="1"/>
    <col min="11526" max="11527" width="4.75" style="166" customWidth="1"/>
    <col min="11528" max="11528" width="5.375" style="166" customWidth="1"/>
    <col min="11529" max="11529" width="5.875" style="166" customWidth="1"/>
    <col min="11530" max="11530" width="4.625" style="166" customWidth="1"/>
    <col min="11531" max="11532" width="5.25" style="166" customWidth="1"/>
    <col min="11533" max="11534" width="4.875" style="166" customWidth="1"/>
    <col min="11535" max="11535" width="6.25" style="166" customWidth="1"/>
    <col min="11536" max="11536" width="6.5" style="166" customWidth="1"/>
    <col min="11537" max="11537" width="7.25" style="166" customWidth="1"/>
    <col min="11538" max="11538" width="5.5" style="166" customWidth="1"/>
    <col min="11539" max="11539" width="7.125" style="166" customWidth="1"/>
    <col min="11540" max="11540" width="5.75" style="166" customWidth="1"/>
    <col min="11541" max="11541" width="5.625" style="166" customWidth="1"/>
    <col min="11542" max="11542" width="7.25" style="166" customWidth="1"/>
    <col min="11543" max="11543" width="6.5" style="166" customWidth="1"/>
    <col min="11544" max="11545" width="7.25" style="166" customWidth="1"/>
    <col min="11546" max="11546" width="7.625" style="166" customWidth="1"/>
    <col min="11547" max="11547" width="7.375" style="166" customWidth="1"/>
    <col min="11548" max="11548" width="7.625" style="166" customWidth="1"/>
    <col min="11549" max="11549" width="5.625" style="166" customWidth="1"/>
    <col min="11550" max="11550" width="9" style="166"/>
    <col min="11551" max="11551" width="6.625" style="166" customWidth="1"/>
    <col min="11552" max="11776" width="9" style="166"/>
    <col min="11777" max="11777" width="3.125" style="166" customWidth="1"/>
    <col min="11778" max="11778" width="13" style="166" customWidth="1"/>
    <col min="11779" max="11779" width="8.625" style="166" customWidth="1"/>
    <col min="11780" max="11780" width="5.875" style="166" customWidth="1"/>
    <col min="11781" max="11781" width="8.25" style="166" customWidth="1"/>
    <col min="11782" max="11783" width="4.75" style="166" customWidth="1"/>
    <col min="11784" max="11784" width="5.375" style="166" customWidth="1"/>
    <col min="11785" max="11785" width="5.875" style="166" customWidth="1"/>
    <col min="11786" max="11786" width="4.625" style="166" customWidth="1"/>
    <col min="11787" max="11788" width="5.25" style="166" customWidth="1"/>
    <col min="11789" max="11790" width="4.875" style="166" customWidth="1"/>
    <col min="11791" max="11791" width="6.25" style="166" customWidth="1"/>
    <col min="11792" max="11792" width="6.5" style="166" customWidth="1"/>
    <col min="11793" max="11793" width="7.25" style="166" customWidth="1"/>
    <col min="11794" max="11794" width="5.5" style="166" customWidth="1"/>
    <col min="11795" max="11795" width="7.125" style="166" customWidth="1"/>
    <col min="11796" max="11796" width="5.75" style="166" customWidth="1"/>
    <col min="11797" max="11797" width="5.625" style="166" customWidth="1"/>
    <col min="11798" max="11798" width="7.25" style="166" customWidth="1"/>
    <col min="11799" max="11799" width="6.5" style="166" customWidth="1"/>
    <col min="11800" max="11801" width="7.25" style="166" customWidth="1"/>
    <col min="11802" max="11802" width="7.625" style="166" customWidth="1"/>
    <col min="11803" max="11803" width="7.375" style="166" customWidth="1"/>
    <col min="11804" max="11804" width="7.625" style="166" customWidth="1"/>
    <col min="11805" max="11805" width="5.625" style="166" customWidth="1"/>
    <col min="11806" max="11806" width="9" style="166"/>
    <col min="11807" max="11807" width="6.625" style="166" customWidth="1"/>
    <col min="11808" max="12032" width="9" style="166"/>
    <col min="12033" max="12033" width="3.125" style="166" customWidth="1"/>
    <col min="12034" max="12034" width="13" style="166" customWidth="1"/>
    <col min="12035" max="12035" width="8.625" style="166" customWidth="1"/>
    <col min="12036" max="12036" width="5.875" style="166" customWidth="1"/>
    <col min="12037" max="12037" width="8.25" style="166" customWidth="1"/>
    <col min="12038" max="12039" width="4.75" style="166" customWidth="1"/>
    <col min="12040" max="12040" width="5.375" style="166" customWidth="1"/>
    <col min="12041" max="12041" width="5.875" style="166" customWidth="1"/>
    <col min="12042" max="12042" width="4.625" style="166" customWidth="1"/>
    <col min="12043" max="12044" width="5.25" style="166" customWidth="1"/>
    <col min="12045" max="12046" width="4.875" style="166" customWidth="1"/>
    <col min="12047" max="12047" width="6.25" style="166" customWidth="1"/>
    <col min="12048" max="12048" width="6.5" style="166" customWidth="1"/>
    <col min="12049" max="12049" width="7.25" style="166" customWidth="1"/>
    <col min="12050" max="12050" width="5.5" style="166" customWidth="1"/>
    <col min="12051" max="12051" width="7.125" style="166" customWidth="1"/>
    <col min="12052" max="12052" width="5.75" style="166" customWidth="1"/>
    <col min="12053" max="12053" width="5.625" style="166" customWidth="1"/>
    <col min="12054" max="12054" width="7.25" style="166" customWidth="1"/>
    <col min="12055" max="12055" width="6.5" style="166" customWidth="1"/>
    <col min="12056" max="12057" width="7.25" style="166" customWidth="1"/>
    <col min="12058" max="12058" width="7.625" style="166" customWidth="1"/>
    <col min="12059" max="12059" width="7.375" style="166" customWidth="1"/>
    <col min="12060" max="12060" width="7.625" style="166" customWidth="1"/>
    <col min="12061" max="12061" width="5.625" style="166" customWidth="1"/>
    <col min="12062" max="12062" width="9" style="166"/>
    <col min="12063" max="12063" width="6.625" style="166" customWidth="1"/>
    <col min="12064" max="12288" width="9" style="166"/>
    <col min="12289" max="12289" width="3.125" style="166" customWidth="1"/>
    <col min="12290" max="12290" width="13" style="166" customWidth="1"/>
    <col min="12291" max="12291" width="8.625" style="166" customWidth="1"/>
    <col min="12292" max="12292" width="5.875" style="166" customWidth="1"/>
    <col min="12293" max="12293" width="8.25" style="166" customWidth="1"/>
    <col min="12294" max="12295" width="4.75" style="166" customWidth="1"/>
    <col min="12296" max="12296" width="5.375" style="166" customWidth="1"/>
    <col min="12297" max="12297" width="5.875" style="166" customWidth="1"/>
    <col min="12298" max="12298" width="4.625" style="166" customWidth="1"/>
    <col min="12299" max="12300" width="5.25" style="166" customWidth="1"/>
    <col min="12301" max="12302" width="4.875" style="166" customWidth="1"/>
    <col min="12303" max="12303" width="6.25" style="166" customWidth="1"/>
    <col min="12304" max="12304" width="6.5" style="166" customWidth="1"/>
    <col min="12305" max="12305" width="7.25" style="166" customWidth="1"/>
    <col min="12306" max="12306" width="5.5" style="166" customWidth="1"/>
    <col min="12307" max="12307" width="7.125" style="166" customWidth="1"/>
    <col min="12308" max="12308" width="5.75" style="166" customWidth="1"/>
    <col min="12309" max="12309" width="5.625" style="166" customWidth="1"/>
    <col min="12310" max="12310" width="7.25" style="166" customWidth="1"/>
    <col min="12311" max="12311" width="6.5" style="166" customWidth="1"/>
    <col min="12312" max="12313" width="7.25" style="166" customWidth="1"/>
    <col min="12314" max="12314" width="7.625" style="166" customWidth="1"/>
    <col min="12315" max="12315" width="7.375" style="166" customWidth="1"/>
    <col min="12316" max="12316" width="7.625" style="166" customWidth="1"/>
    <col min="12317" max="12317" width="5.625" style="166" customWidth="1"/>
    <col min="12318" max="12318" width="9" style="166"/>
    <col min="12319" max="12319" width="6.625" style="166" customWidth="1"/>
    <col min="12320" max="12544" width="9" style="166"/>
    <col min="12545" max="12545" width="3.125" style="166" customWidth="1"/>
    <col min="12546" max="12546" width="13" style="166" customWidth="1"/>
    <col min="12547" max="12547" width="8.625" style="166" customWidth="1"/>
    <col min="12548" max="12548" width="5.875" style="166" customWidth="1"/>
    <col min="12549" max="12549" width="8.25" style="166" customWidth="1"/>
    <col min="12550" max="12551" width="4.75" style="166" customWidth="1"/>
    <col min="12552" max="12552" width="5.375" style="166" customWidth="1"/>
    <col min="12553" max="12553" width="5.875" style="166" customWidth="1"/>
    <col min="12554" max="12554" width="4.625" style="166" customWidth="1"/>
    <col min="12555" max="12556" width="5.25" style="166" customWidth="1"/>
    <col min="12557" max="12558" width="4.875" style="166" customWidth="1"/>
    <col min="12559" max="12559" width="6.25" style="166" customWidth="1"/>
    <col min="12560" max="12560" width="6.5" style="166" customWidth="1"/>
    <col min="12561" max="12561" width="7.25" style="166" customWidth="1"/>
    <col min="12562" max="12562" width="5.5" style="166" customWidth="1"/>
    <col min="12563" max="12563" width="7.125" style="166" customWidth="1"/>
    <col min="12564" max="12564" width="5.75" style="166" customWidth="1"/>
    <col min="12565" max="12565" width="5.625" style="166" customWidth="1"/>
    <col min="12566" max="12566" width="7.25" style="166" customWidth="1"/>
    <col min="12567" max="12567" width="6.5" style="166" customWidth="1"/>
    <col min="12568" max="12569" width="7.25" style="166" customWidth="1"/>
    <col min="12570" max="12570" width="7.625" style="166" customWidth="1"/>
    <col min="12571" max="12571" width="7.375" style="166" customWidth="1"/>
    <col min="12572" max="12572" width="7.625" style="166" customWidth="1"/>
    <col min="12573" max="12573" width="5.625" style="166" customWidth="1"/>
    <col min="12574" max="12574" width="9" style="166"/>
    <col min="12575" max="12575" width="6.625" style="166" customWidth="1"/>
    <col min="12576" max="12800" width="9" style="166"/>
    <col min="12801" max="12801" width="3.125" style="166" customWidth="1"/>
    <col min="12802" max="12802" width="13" style="166" customWidth="1"/>
    <col min="12803" max="12803" width="8.625" style="166" customWidth="1"/>
    <col min="12804" max="12804" width="5.875" style="166" customWidth="1"/>
    <col min="12805" max="12805" width="8.25" style="166" customWidth="1"/>
    <col min="12806" max="12807" width="4.75" style="166" customWidth="1"/>
    <col min="12808" max="12808" width="5.375" style="166" customWidth="1"/>
    <col min="12809" max="12809" width="5.875" style="166" customWidth="1"/>
    <col min="12810" max="12810" width="4.625" style="166" customWidth="1"/>
    <col min="12811" max="12812" width="5.25" style="166" customWidth="1"/>
    <col min="12813" max="12814" width="4.875" style="166" customWidth="1"/>
    <col min="12815" max="12815" width="6.25" style="166" customWidth="1"/>
    <col min="12816" max="12816" width="6.5" style="166" customWidth="1"/>
    <col min="12817" max="12817" width="7.25" style="166" customWidth="1"/>
    <col min="12818" max="12818" width="5.5" style="166" customWidth="1"/>
    <col min="12819" max="12819" width="7.125" style="166" customWidth="1"/>
    <col min="12820" max="12820" width="5.75" style="166" customWidth="1"/>
    <col min="12821" max="12821" width="5.625" style="166" customWidth="1"/>
    <col min="12822" max="12822" width="7.25" style="166" customWidth="1"/>
    <col min="12823" max="12823" width="6.5" style="166" customWidth="1"/>
    <col min="12824" max="12825" width="7.25" style="166" customWidth="1"/>
    <col min="12826" max="12826" width="7.625" style="166" customWidth="1"/>
    <col min="12827" max="12827" width="7.375" style="166" customWidth="1"/>
    <col min="12828" max="12828" width="7.625" style="166" customWidth="1"/>
    <col min="12829" max="12829" width="5.625" style="166" customWidth="1"/>
    <col min="12830" max="12830" width="9" style="166"/>
    <col min="12831" max="12831" width="6.625" style="166" customWidth="1"/>
    <col min="12832" max="13056" width="9" style="166"/>
    <col min="13057" max="13057" width="3.125" style="166" customWidth="1"/>
    <col min="13058" max="13058" width="13" style="166" customWidth="1"/>
    <col min="13059" max="13059" width="8.625" style="166" customWidth="1"/>
    <col min="13060" max="13060" width="5.875" style="166" customWidth="1"/>
    <col min="13061" max="13061" width="8.25" style="166" customWidth="1"/>
    <col min="13062" max="13063" width="4.75" style="166" customWidth="1"/>
    <col min="13064" max="13064" width="5.375" style="166" customWidth="1"/>
    <col min="13065" max="13065" width="5.875" style="166" customWidth="1"/>
    <col min="13066" max="13066" width="4.625" style="166" customWidth="1"/>
    <col min="13067" max="13068" width="5.25" style="166" customWidth="1"/>
    <col min="13069" max="13070" width="4.875" style="166" customWidth="1"/>
    <col min="13071" max="13071" width="6.25" style="166" customWidth="1"/>
    <col min="13072" max="13072" width="6.5" style="166" customWidth="1"/>
    <col min="13073" max="13073" width="7.25" style="166" customWidth="1"/>
    <col min="13074" max="13074" width="5.5" style="166" customWidth="1"/>
    <col min="13075" max="13075" width="7.125" style="166" customWidth="1"/>
    <col min="13076" max="13076" width="5.75" style="166" customWidth="1"/>
    <col min="13077" max="13077" width="5.625" style="166" customWidth="1"/>
    <col min="13078" max="13078" width="7.25" style="166" customWidth="1"/>
    <col min="13079" max="13079" width="6.5" style="166" customWidth="1"/>
    <col min="13080" max="13081" width="7.25" style="166" customWidth="1"/>
    <col min="13082" max="13082" width="7.625" style="166" customWidth="1"/>
    <col min="13083" max="13083" width="7.375" style="166" customWidth="1"/>
    <col min="13084" max="13084" width="7.625" style="166" customWidth="1"/>
    <col min="13085" max="13085" width="5.625" style="166" customWidth="1"/>
    <col min="13086" max="13086" width="9" style="166"/>
    <col min="13087" max="13087" width="6.625" style="166" customWidth="1"/>
    <col min="13088" max="13312" width="9" style="166"/>
    <col min="13313" max="13313" width="3.125" style="166" customWidth="1"/>
    <col min="13314" max="13314" width="13" style="166" customWidth="1"/>
    <col min="13315" max="13315" width="8.625" style="166" customWidth="1"/>
    <col min="13316" max="13316" width="5.875" style="166" customWidth="1"/>
    <col min="13317" max="13317" width="8.25" style="166" customWidth="1"/>
    <col min="13318" max="13319" width="4.75" style="166" customWidth="1"/>
    <col min="13320" max="13320" width="5.375" style="166" customWidth="1"/>
    <col min="13321" max="13321" width="5.875" style="166" customWidth="1"/>
    <col min="13322" max="13322" width="4.625" style="166" customWidth="1"/>
    <col min="13323" max="13324" width="5.25" style="166" customWidth="1"/>
    <col min="13325" max="13326" width="4.875" style="166" customWidth="1"/>
    <col min="13327" max="13327" width="6.25" style="166" customWidth="1"/>
    <col min="13328" max="13328" width="6.5" style="166" customWidth="1"/>
    <col min="13329" max="13329" width="7.25" style="166" customWidth="1"/>
    <col min="13330" max="13330" width="5.5" style="166" customWidth="1"/>
    <col min="13331" max="13331" width="7.125" style="166" customWidth="1"/>
    <col min="13332" max="13332" width="5.75" style="166" customWidth="1"/>
    <col min="13333" max="13333" width="5.625" style="166" customWidth="1"/>
    <col min="13334" max="13334" width="7.25" style="166" customWidth="1"/>
    <col min="13335" max="13335" width="6.5" style="166" customWidth="1"/>
    <col min="13336" max="13337" width="7.25" style="166" customWidth="1"/>
    <col min="13338" max="13338" width="7.625" style="166" customWidth="1"/>
    <col min="13339" max="13339" width="7.375" style="166" customWidth="1"/>
    <col min="13340" max="13340" width="7.625" style="166" customWidth="1"/>
    <col min="13341" max="13341" width="5.625" style="166" customWidth="1"/>
    <col min="13342" max="13342" width="9" style="166"/>
    <col min="13343" max="13343" width="6.625" style="166" customWidth="1"/>
    <col min="13344" max="13568" width="9" style="166"/>
    <col min="13569" max="13569" width="3.125" style="166" customWidth="1"/>
    <col min="13570" max="13570" width="13" style="166" customWidth="1"/>
    <col min="13571" max="13571" width="8.625" style="166" customWidth="1"/>
    <col min="13572" max="13572" width="5.875" style="166" customWidth="1"/>
    <col min="13573" max="13573" width="8.25" style="166" customWidth="1"/>
    <col min="13574" max="13575" width="4.75" style="166" customWidth="1"/>
    <col min="13576" max="13576" width="5.375" style="166" customWidth="1"/>
    <col min="13577" max="13577" width="5.875" style="166" customWidth="1"/>
    <col min="13578" max="13578" width="4.625" style="166" customWidth="1"/>
    <col min="13579" max="13580" width="5.25" style="166" customWidth="1"/>
    <col min="13581" max="13582" width="4.875" style="166" customWidth="1"/>
    <col min="13583" max="13583" width="6.25" style="166" customWidth="1"/>
    <col min="13584" max="13584" width="6.5" style="166" customWidth="1"/>
    <col min="13585" max="13585" width="7.25" style="166" customWidth="1"/>
    <col min="13586" max="13586" width="5.5" style="166" customWidth="1"/>
    <col min="13587" max="13587" width="7.125" style="166" customWidth="1"/>
    <col min="13588" max="13588" width="5.75" style="166" customWidth="1"/>
    <col min="13589" max="13589" width="5.625" style="166" customWidth="1"/>
    <col min="13590" max="13590" width="7.25" style="166" customWidth="1"/>
    <col min="13591" max="13591" width="6.5" style="166" customWidth="1"/>
    <col min="13592" max="13593" width="7.25" style="166" customWidth="1"/>
    <col min="13594" max="13594" width="7.625" style="166" customWidth="1"/>
    <col min="13595" max="13595" width="7.375" style="166" customWidth="1"/>
    <col min="13596" max="13596" width="7.625" style="166" customWidth="1"/>
    <col min="13597" max="13597" width="5.625" style="166" customWidth="1"/>
    <col min="13598" max="13598" width="9" style="166"/>
    <col min="13599" max="13599" width="6.625" style="166" customWidth="1"/>
    <col min="13600" max="13824" width="9" style="166"/>
    <col min="13825" max="13825" width="3.125" style="166" customWidth="1"/>
    <col min="13826" max="13826" width="13" style="166" customWidth="1"/>
    <col min="13827" max="13827" width="8.625" style="166" customWidth="1"/>
    <col min="13828" max="13828" width="5.875" style="166" customWidth="1"/>
    <col min="13829" max="13829" width="8.25" style="166" customWidth="1"/>
    <col min="13830" max="13831" width="4.75" style="166" customWidth="1"/>
    <col min="13832" max="13832" width="5.375" style="166" customWidth="1"/>
    <col min="13833" max="13833" width="5.875" style="166" customWidth="1"/>
    <col min="13834" max="13834" width="4.625" style="166" customWidth="1"/>
    <col min="13835" max="13836" width="5.25" style="166" customWidth="1"/>
    <col min="13837" max="13838" width="4.875" style="166" customWidth="1"/>
    <col min="13839" max="13839" width="6.25" style="166" customWidth="1"/>
    <col min="13840" max="13840" width="6.5" style="166" customWidth="1"/>
    <col min="13841" max="13841" width="7.25" style="166" customWidth="1"/>
    <col min="13842" max="13842" width="5.5" style="166" customWidth="1"/>
    <col min="13843" max="13843" width="7.125" style="166" customWidth="1"/>
    <col min="13844" max="13844" width="5.75" style="166" customWidth="1"/>
    <col min="13845" max="13845" width="5.625" style="166" customWidth="1"/>
    <col min="13846" max="13846" width="7.25" style="166" customWidth="1"/>
    <col min="13847" max="13847" width="6.5" style="166" customWidth="1"/>
    <col min="13848" max="13849" width="7.25" style="166" customWidth="1"/>
    <col min="13850" max="13850" width="7.625" style="166" customWidth="1"/>
    <col min="13851" max="13851" width="7.375" style="166" customWidth="1"/>
    <col min="13852" max="13852" width="7.625" style="166" customWidth="1"/>
    <col min="13853" max="13853" width="5.625" style="166" customWidth="1"/>
    <col min="13854" max="13854" width="9" style="166"/>
    <col min="13855" max="13855" width="6.625" style="166" customWidth="1"/>
    <col min="13856" max="14080" width="9" style="166"/>
    <col min="14081" max="14081" width="3.125" style="166" customWidth="1"/>
    <col min="14082" max="14082" width="13" style="166" customWidth="1"/>
    <col min="14083" max="14083" width="8.625" style="166" customWidth="1"/>
    <col min="14084" max="14084" width="5.875" style="166" customWidth="1"/>
    <col min="14085" max="14085" width="8.25" style="166" customWidth="1"/>
    <col min="14086" max="14087" width="4.75" style="166" customWidth="1"/>
    <col min="14088" max="14088" width="5.375" style="166" customWidth="1"/>
    <col min="14089" max="14089" width="5.875" style="166" customWidth="1"/>
    <col min="14090" max="14090" width="4.625" style="166" customWidth="1"/>
    <col min="14091" max="14092" width="5.25" style="166" customWidth="1"/>
    <col min="14093" max="14094" width="4.875" style="166" customWidth="1"/>
    <col min="14095" max="14095" width="6.25" style="166" customWidth="1"/>
    <col min="14096" max="14096" width="6.5" style="166" customWidth="1"/>
    <col min="14097" max="14097" width="7.25" style="166" customWidth="1"/>
    <col min="14098" max="14098" width="5.5" style="166" customWidth="1"/>
    <col min="14099" max="14099" width="7.125" style="166" customWidth="1"/>
    <col min="14100" max="14100" width="5.75" style="166" customWidth="1"/>
    <col min="14101" max="14101" width="5.625" style="166" customWidth="1"/>
    <col min="14102" max="14102" width="7.25" style="166" customWidth="1"/>
    <col min="14103" max="14103" width="6.5" style="166" customWidth="1"/>
    <col min="14104" max="14105" width="7.25" style="166" customWidth="1"/>
    <col min="14106" max="14106" width="7.625" style="166" customWidth="1"/>
    <col min="14107" max="14107" width="7.375" style="166" customWidth="1"/>
    <col min="14108" max="14108" width="7.625" style="166" customWidth="1"/>
    <col min="14109" max="14109" width="5.625" style="166" customWidth="1"/>
    <col min="14110" max="14110" width="9" style="166"/>
    <col min="14111" max="14111" width="6.625" style="166" customWidth="1"/>
    <col min="14112" max="14336" width="9" style="166"/>
    <col min="14337" max="14337" width="3.125" style="166" customWidth="1"/>
    <col min="14338" max="14338" width="13" style="166" customWidth="1"/>
    <col min="14339" max="14339" width="8.625" style="166" customWidth="1"/>
    <col min="14340" max="14340" width="5.875" style="166" customWidth="1"/>
    <col min="14341" max="14341" width="8.25" style="166" customWidth="1"/>
    <col min="14342" max="14343" width="4.75" style="166" customWidth="1"/>
    <col min="14344" max="14344" width="5.375" style="166" customWidth="1"/>
    <col min="14345" max="14345" width="5.875" style="166" customWidth="1"/>
    <col min="14346" max="14346" width="4.625" style="166" customWidth="1"/>
    <col min="14347" max="14348" width="5.25" style="166" customWidth="1"/>
    <col min="14349" max="14350" width="4.875" style="166" customWidth="1"/>
    <col min="14351" max="14351" width="6.25" style="166" customWidth="1"/>
    <col min="14352" max="14352" width="6.5" style="166" customWidth="1"/>
    <col min="14353" max="14353" width="7.25" style="166" customWidth="1"/>
    <col min="14354" max="14354" width="5.5" style="166" customWidth="1"/>
    <col min="14355" max="14355" width="7.125" style="166" customWidth="1"/>
    <col min="14356" max="14356" width="5.75" style="166" customWidth="1"/>
    <col min="14357" max="14357" width="5.625" style="166" customWidth="1"/>
    <col min="14358" max="14358" width="7.25" style="166" customWidth="1"/>
    <col min="14359" max="14359" width="6.5" style="166" customWidth="1"/>
    <col min="14360" max="14361" width="7.25" style="166" customWidth="1"/>
    <col min="14362" max="14362" width="7.625" style="166" customWidth="1"/>
    <col min="14363" max="14363" width="7.375" style="166" customWidth="1"/>
    <col min="14364" max="14364" width="7.625" style="166" customWidth="1"/>
    <col min="14365" max="14365" width="5.625" style="166" customWidth="1"/>
    <col min="14366" max="14366" width="9" style="166"/>
    <col min="14367" max="14367" width="6.625" style="166" customWidth="1"/>
    <col min="14368" max="14592" width="9" style="166"/>
    <col min="14593" max="14593" width="3.125" style="166" customWidth="1"/>
    <col min="14594" max="14594" width="13" style="166" customWidth="1"/>
    <col min="14595" max="14595" width="8.625" style="166" customWidth="1"/>
    <col min="14596" max="14596" width="5.875" style="166" customWidth="1"/>
    <col min="14597" max="14597" width="8.25" style="166" customWidth="1"/>
    <col min="14598" max="14599" width="4.75" style="166" customWidth="1"/>
    <col min="14600" max="14600" width="5.375" style="166" customWidth="1"/>
    <col min="14601" max="14601" width="5.875" style="166" customWidth="1"/>
    <col min="14602" max="14602" width="4.625" style="166" customWidth="1"/>
    <col min="14603" max="14604" width="5.25" style="166" customWidth="1"/>
    <col min="14605" max="14606" width="4.875" style="166" customWidth="1"/>
    <col min="14607" max="14607" width="6.25" style="166" customWidth="1"/>
    <col min="14608" max="14608" width="6.5" style="166" customWidth="1"/>
    <col min="14609" max="14609" width="7.25" style="166" customWidth="1"/>
    <col min="14610" max="14610" width="5.5" style="166" customWidth="1"/>
    <col min="14611" max="14611" width="7.125" style="166" customWidth="1"/>
    <col min="14612" max="14612" width="5.75" style="166" customWidth="1"/>
    <col min="14613" max="14613" width="5.625" style="166" customWidth="1"/>
    <col min="14614" max="14614" width="7.25" style="166" customWidth="1"/>
    <col min="14615" max="14615" width="6.5" style="166" customWidth="1"/>
    <col min="14616" max="14617" width="7.25" style="166" customWidth="1"/>
    <col min="14618" max="14618" width="7.625" style="166" customWidth="1"/>
    <col min="14619" max="14619" width="7.375" style="166" customWidth="1"/>
    <col min="14620" max="14620" width="7.625" style="166" customWidth="1"/>
    <col min="14621" max="14621" width="5.625" style="166" customWidth="1"/>
    <col min="14622" max="14622" width="9" style="166"/>
    <col min="14623" max="14623" width="6.625" style="166" customWidth="1"/>
    <col min="14624" max="14848" width="9" style="166"/>
    <col min="14849" max="14849" width="3.125" style="166" customWidth="1"/>
    <col min="14850" max="14850" width="13" style="166" customWidth="1"/>
    <col min="14851" max="14851" width="8.625" style="166" customWidth="1"/>
    <col min="14852" max="14852" width="5.875" style="166" customWidth="1"/>
    <col min="14853" max="14853" width="8.25" style="166" customWidth="1"/>
    <col min="14854" max="14855" width="4.75" style="166" customWidth="1"/>
    <col min="14856" max="14856" width="5.375" style="166" customWidth="1"/>
    <col min="14857" max="14857" width="5.875" style="166" customWidth="1"/>
    <col min="14858" max="14858" width="4.625" style="166" customWidth="1"/>
    <col min="14859" max="14860" width="5.25" style="166" customWidth="1"/>
    <col min="14861" max="14862" width="4.875" style="166" customWidth="1"/>
    <col min="14863" max="14863" width="6.25" style="166" customWidth="1"/>
    <col min="14864" max="14864" width="6.5" style="166" customWidth="1"/>
    <col min="14865" max="14865" width="7.25" style="166" customWidth="1"/>
    <col min="14866" max="14866" width="5.5" style="166" customWidth="1"/>
    <col min="14867" max="14867" width="7.125" style="166" customWidth="1"/>
    <col min="14868" max="14868" width="5.75" style="166" customWidth="1"/>
    <col min="14869" max="14869" width="5.625" style="166" customWidth="1"/>
    <col min="14870" max="14870" width="7.25" style="166" customWidth="1"/>
    <col min="14871" max="14871" width="6.5" style="166" customWidth="1"/>
    <col min="14872" max="14873" width="7.25" style="166" customWidth="1"/>
    <col min="14874" max="14874" width="7.625" style="166" customWidth="1"/>
    <col min="14875" max="14875" width="7.375" style="166" customWidth="1"/>
    <col min="14876" max="14876" width="7.625" style="166" customWidth="1"/>
    <col min="14877" max="14877" width="5.625" style="166" customWidth="1"/>
    <col min="14878" max="14878" width="9" style="166"/>
    <col min="14879" max="14879" width="6.625" style="166" customWidth="1"/>
    <col min="14880" max="15104" width="9" style="166"/>
    <col min="15105" max="15105" width="3.125" style="166" customWidth="1"/>
    <col min="15106" max="15106" width="13" style="166" customWidth="1"/>
    <col min="15107" max="15107" width="8.625" style="166" customWidth="1"/>
    <col min="15108" max="15108" width="5.875" style="166" customWidth="1"/>
    <col min="15109" max="15109" width="8.25" style="166" customWidth="1"/>
    <col min="15110" max="15111" width="4.75" style="166" customWidth="1"/>
    <col min="15112" max="15112" width="5.375" style="166" customWidth="1"/>
    <col min="15113" max="15113" width="5.875" style="166" customWidth="1"/>
    <col min="15114" max="15114" width="4.625" style="166" customWidth="1"/>
    <col min="15115" max="15116" width="5.25" style="166" customWidth="1"/>
    <col min="15117" max="15118" width="4.875" style="166" customWidth="1"/>
    <col min="15119" max="15119" width="6.25" style="166" customWidth="1"/>
    <col min="15120" max="15120" width="6.5" style="166" customWidth="1"/>
    <col min="15121" max="15121" width="7.25" style="166" customWidth="1"/>
    <col min="15122" max="15122" width="5.5" style="166" customWidth="1"/>
    <col min="15123" max="15123" width="7.125" style="166" customWidth="1"/>
    <col min="15124" max="15124" width="5.75" style="166" customWidth="1"/>
    <col min="15125" max="15125" width="5.625" style="166" customWidth="1"/>
    <col min="15126" max="15126" width="7.25" style="166" customWidth="1"/>
    <col min="15127" max="15127" width="6.5" style="166" customWidth="1"/>
    <col min="15128" max="15129" width="7.25" style="166" customWidth="1"/>
    <col min="15130" max="15130" width="7.625" style="166" customWidth="1"/>
    <col min="15131" max="15131" width="7.375" style="166" customWidth="1"/>
    <col min="15132" max="15132" width="7.625" style="166" customWidth="1"/>
    <col min="15133" max="15133" width="5.625" style="166" customWidth="1"/>
    <col min="15134" max="15134" width="9" style="166"/>
    <col min="15135" max="15135" width="6.625" style="166" customWidth="1"/>
    <col min="15136" max="15360" width="9" style="166"/>
    <col min="15361" max="15361" width="3.125" style="166" customWidth="1"/>
    <col min="15362" max="15362" width="13" style="166" customWidth="1"/>
    <col min="15363" max="15363" width="8.625" style="166" customWidth="1"/>
    <col min="15364" max="15364" width="5.875" style="166" customWidth="1"/>
    <col min="15365" max="15365" width="8.25" style="166" customWidth="1"/>
    <col min="15366" max="15367" width="4.75" style="166" customWidth="1"/>
    <col min="15368" max="15368" width="5.375" style="166" customWidth="1"/>
    <col min="15369" max="15369" width="5.875" style="166" customWidth="1"/>
    <col min="15370" max="15370" width="4.625" style="166" customWidth="1"/>
    <col min="15371" max="15372" width="5.25" style="166" customWidth="1"/>
    <col min="15373" max="15374" width="4.875" style="166" customWidth="1"/>
    <col min="15375" max="15375" width="6.25" style="166" customWidth="1"/>
    <col min="15376" max="15376" width="6.5" style="166" customWidth="1"/>
    <col min="15377" max="15377" width="7.25" style="166" customWidth="1"/>
    <col min="15378" max="15378" width="5.5" style="166" customWidth="1"/>
    <col min="15379" max="15379" width="7.125" style="166" customWidth="1"/>
    <col min="15380" max="15380" width="5.75" style="166" customWidth="1"/>
    <col min="15381" max="15381" width="5.625" style="166" customWidth="1"/>
    <col min="15382" max="15382" width="7.25" style="166" customWidth="1"/>
    <col min="15383" max="15383" width="6.5" style="166" customWidth="1"/>
    <col min="15384" max="15385" width="7.25" style="166" customWidth="1"/>
    <col min="15386" max="15386" width="7.625" style="166" customWidth="1"/>
    <col min="15387" max="15387" width="7.375" style="166" customWidth="1"/>
    <col min="15388" max="15388" width="7.625" style="166" customWidth="1"/>
    <col min="15389" max="15389" width="5.625" style="166" customWidth="1"/>
    <col min="15390" max="15390" width="9" style="166"/>
    <col min="15391" max="15391" width="6.625" style="166" customWidth="1"/>
    <col min="15392" max="15616" width="9" style="166"/>
    <col min="15617" max="15617" width="3.125" style="166" customWidth="1"/>
    <col min="15618" max="15618" width="13" style="166" customWidth="1"/>
    <col min="15619" max="15619" width="8.625" style="166" customWidth="1"/>
    <col min="15620" max="15620" width="5.875" style="166" customWidth="1"/>
    <col min="15621" max="15621" width="8.25" style="166" customWidth="1"/>
    <col min="15622" max="15623" width="4.75" style="166" customWidth="1"/>
    <col min="15624" max="15624" width="5.375" style="166" customWidth="1"/>
    <col min="15625" max="15625" width="5.875" style="166" customWidth="1"/>
    <col min="15626" max="15626" width="4.625" style="166" customWidth="1"/>
    <col min="15627" max="15628" width="5.25" style="166" customWidth="1"/>
    <col min="15629" max="15630" width="4.875" style="166" customWidth="1"/>
    <col min="15631" max="15631" width="6.25" style="166" customWidth="1"/>
    <col min="15632" max="15632" width="6.5" style="166" customWidth="1"/>
    <col min="15633" max="15633" width="7.25" style="166" customWidth="1"/>
    <col min="15634" max="15634" width="5.5" style="166" customWidth="1"/>
    <col min="15635" max="15635" width="7.125" style="166" customWidth="1"/>
    <col min="15636" max="15636" width="5.75" style="166" customWidth="1"/>
    <col min="15637" max="15637" width="5.625" style="166" customWidth="1"/>
    <col min="15638" max="15638" width="7.25" style="166" customWidth="1"/>
    <col min="15639" max="15639" width="6.5" style="166" customWidth="1"/>
    <col min="15640" max="15641" width="7.25" style="166" customWidth="1"/>
    <col min="15642" max="15642" width="7.625" style="166" customWidth="1"/>
    <col min="15643" max="15643" width="7.375" style="166" customWidth="1"/>
    <col min="15644" max="15644" width="7.625" style="166" customWidth="1"/>
    <col min="15645" max="15645" width="5.625" style="166" customWidth="1"/>
    <col min="15646" max="15646" width="9" style="166"/>
    <col min="15647" max="15647" width="6.625" style="166" customWidth="1"/>
    <col min="15648" max="15872" width="9" style="166"/>
    <col min="15873" max="15873" width="3.125" style="166" customWidth="1"/>
    <col min="15874" max="15874" width="13" style="166" customWidth="1"/>
    <col min="15875" max="15875" width="8.625" style="166" customWidth="1"/>
    <col min="15876" max="15876" width="5.875" style="166" customWidth="1"/>
    <col min="15877" max="15877" width="8.25" style="166" customWidth="1"/>
    <col min="15878" max="15879" width="4.75" style="166" customWidth="1"/>
    <col min="15880" max="15880" width="5.375" style="166" customWidth="1"/>
    <col min="15881" max="15881" width="5.875" style="166" customWidth="1"/>
    <col min="15882" max="15882" width="4.625" style="166" customWidth="1"/>
    <col min="15883" max="15884" width="5.25" style="166" customWidth="1"/>
    <col min="15885" max="15886" width="4.875" style="166" customWidth="1"/>
    <col min="15887" max="15887" width="6.25" style="166" customWidth="1"/>
    <col min="15888" max="15888" width="6.5" style="166" customWidth="1"/>
    <col min="15889" max="15889" width="7.25" style="166" customWidth="1"/>
    <col min="15890" max="15890" width="5.5" style="166" customWidth="1"/>
    <col min="15891" max="15891" width="7.125" style="166" customWidth="1"/>
    <col min="15892" max="15892" width="5.75" style="166" customWidth="1"/>
    <col min="15893" max="15893" width="5.625" style="166" customWidth="1"/>
    <col min="15894" max="15894" width="7.25" style="166" customWidth="1"/>
    <col min="15895" max="15895" width="6.5" style="166" customWidth="1"/>
    <col min="15896" max="15897" width="7.25" style="166" customWidth="1"/>
    <col min="15898" max="15898" width="7.625" style="166" customWidth="1"/>
    <col min="15899" max="15899" width="7.375" style="166" customWidth="1"/>
    <col min="15900" max="15900" width="7.625" style="166" customWidth="1"/>
    <col min="15901" max="15901" width="5.625" style="166" customWidth="1"/>
    <col min="15902" max="15902" width="9" style="166"/>
    <col min="15903" max="15903" width="6.625" style="166" customWidth="1"/>
    <col min="15904" max="16128" width="9" style="166"/>
    <col min="16129" max="16129" width="3.125" style="166" customWidth="1"/>
    <col min="16130" max="16130" width="13" style="166" customWidth="1"/>
    <col min="16131" max="16131" width="8.625" style="166" customWidth="1"/>
    <col min="16132" max="16132" width="5.875" style="166" customWidth="1"/>
    <col min="16133" max="16133" width="8.25" style="166" customWidth="1"/>
    <col min="16134" max="16135" width="4.75" style="166" customWidth="1"/>
    <col min="16136" max="16136" width="5.375" style="166" customWidth="1"/>
    <col min="16137" max="16137" width="5.875" style="166" customWidth="1"/>
    <col min="16138" max="16138" width="4.625" style="166" customWidth="1"/>
    <col min="16139" max="16140" width="5.25" style="166" customWidth="1"/>
    <col min="16141" max="16142" width="4.875" style="166" customWidth="1"/>
    <col min="16143" max="16143" width="6.25" style="166" customWidth="1"/>
    <col min="16144" max="16144" width="6.5" style="166" customWidth="1"/>
    <col min="16145" max="16145" width="7.25" style="166" customWidth="1"/>
    <col min="16146" max="16146" width="5.5" style="166" customWidth="1"/>
    <col min="16147" max="16147" width="7.125" style="166" customWidth="1"/>
    <col min="16148" max="16148" width="5.75" style="166" customWidth="1"/>
    <col min="16149" max="16149" width="5.625" style="166" customWidth="1"/>
    <col min="16150" max="16150" width="7.25" style="166" customWidth="1"/>
    <col min="16151" max="16151" width="6.5" style="166" customWidth="1"/>
    <col min="16152" max="16153" width="7.25" style="166" customWidth="1"/>
    <col min="16154" max="16154" width="7.625" style="166" customWidth="1"/>
    <col min="16155" max="16155" width="7.375" style="166" customWidth="1"/>
    <col min="16156" max="16156" width="7.625" style="166" customWidth="1"/>
    <col min="16157" max="16157" width="5.625" style="166" customWidth="1"/>
    <col min="16158" max="16158" width="9" style="166"/>
    <col min="16159" max="16159" width="6.625" style="166" customWidth="1"/>
    <col min="16160" max="16384" width="9" style="166"/>
  </cols>
  <sheetData>
    <row r="1" spans="1:31" ht="39.75" customHeight="1">
      <c r="A1" s="164" t="s">
        <v>48</v>
      </c>
      <c r="B1" s="164"/>
      <c r="C1" s="164"/>
      <c r="D1" s="164"/>
      <c r="E1" s="164"/>
      <c r="F1" s="164"/>
      <c r="G1" s="164"/>
      <c r="H1" s="164"/>
      <c r="I1" s="164"/>
      <c r="J1" s="164"/>
      <c r="K1" s="164"/>
      <c r="L1" s="164"/>
      <c r="M1" s="164"/>
      <c r="N1" s="164"/>
      <c r="O1" s="164"/>
      <c r="P1" s="164"/>
      <c r="Q1" s="164"/>
      <c r="R1" s="164"/>
      <c r="S1" s="164"/>
      <c r="T1" s="164"/>
      <c r="U1" s="164"/>
      <c r="V1" s="164"/>
      <c r="W1" s="164"/>
      <c r="X1" s="165"/>
      <c r="Y1" s="165"/>
      <c r="Z1" s="165"/>
      <c r="AA1" s="165"/>
      <c r="AB1" s="165"/>
      <c r="AC1" s="165"/>
    </row>
    <row r="2" spans="1:31" ht="23.25" customHeight="1">
      <c r="A2" s="164" t="s">
        <v>49</v>
      </c>
      <c r="B2" s="164"/>
      <c r="C2" s="164"/>
      <c r="D2" s="164"/>
      <c r="E2" s="164"/>
      <c r="F2" s="164"/>
      <c r="G2" s="164"/>
      <c r="H2" s="164"/>
      <c r="I2" s="164"/>
      <c r="J2" s="164"/>
      <c r="K2" s="164"/>
      <c r="L2" s="164"/>
      <c r="M2" s="164"/>
      <c r="N2" s="164"/>
      <c r="O2" s="164"/>
      <c r="P2" s="164"/>
      <c r="Q2" s="164"/>
      <c r="R2" s="164"/>
      <c r="S2" s="164"/>
      <c r="T2" s="164"/>
      <c r="U2" s="164"/>
      <c r="V2" s="164"/>
      <c r="W2" s="164"/>
      <c r="X2" s="167"/>
      <c r="Y2" s="167"/>
      <c r="Z2" s="167"/>
      <c r="AA2" s="167"/>
      <c r="AB2" s="167"/>
      <c r="AC2" s="167"/>
    </row>
    <row r="3" spans="1:31" ht="23.25" customHeight="1" thickBot="1">
      <c r="A3" s="168"/>
      <c r="B3" s="169" t="s">
        <v>50</v>
      </c>
      <c r="C3" s="168"/>
      <c r="D3" s="168"/>
      <c r="E3" s="168"/>
      <c r="F3" s="168"/>
      <c r="G3" s="168"/>
      <c r="H3" s="168"/>
      <c r="I3" s="168"/>
      <c r="J3" s="168"/>
      <c r="K3" s="168"/>
      <c r="L3" s="168"/>
      <c r="M3" s="168"/>
      <c r="N3" s="168"/>
      <c r="O3" s="168"/>
      <c r="P3" s="168"/>
      <c r="Q3" s="168"/>
      <c r="R3" s="168"/>
      <c r="S3" s="168"/>
      <c r="T3" s="168"/>
      <c r="U3" s="168"/>
      <c r="V3" s="168"/>
      <c r="W3" s="168"/>
      <c r="X3" s="167"/>
      <c r="Y3" s="167"/>
      <c r="Z3" s="167"/>
      <c r="AA3" s="167"/>
      <c r="AB3" s="167"/>
      <c r="AC3" s="167"/>
    </row>
    <row r="4" spans="1:31" ht="30" customHeight="1" thickBot="1">
      <c r="A4" s="170" t="s">
        <v>51</v>
      </c>
      <c r="B4" s="171" t="s">
        <v>52</v>
      </c>
      <c r="C4" s="172" t="s">
        <v>53</v>
      </c>
      <c r="D4" s="173" t="s">
        <v>54</v>
      </c>
      <c r="E4" s="174" t="s">
        <v>55</v>
      </c>
      <c r="F4" s="174"/>
      <c r="G4" s="174"/>
      <c r="H4" s="174"/>
      <c r="I4" s="174"/>
      <c r="J4" s="174"/>
      <c r="K4" s="174"/>
      <c r="L4" s="174"/>
      <c r="M4" s="174"/>
      <c r="N4" s="174"/>
      <c r="O4" s="174"/>
      <c r="P4" s="175" t="s">
        <v>56</v>
      </c>
      <c r="Q4" s="176" t="s">
        <v>57</v>
      </c>
      <c r="R4" s="176"/>
      <c r="S4" s="176"/>
      <c r="T4" s="176"/>
      <c r="U4" s="176"/>
      <c r="V4" s="177" t="s">
        <v>58</v>
      </c>
      <c r="W4" s="178" t="s">
        <v>59</v>
      </c>
      <c r="X4" s="179" t="s">
        <v>60</v>
      </c>
      <c r="Y4" s="180" t="s">
        <v>61</v>
      </c>
      <c r="Z4" s="180" t="s">
        <v>62</v>
      </c>
      <c r="AA4" s="181" t="s">
        <v>63</v>
      </c>
      <c r="AB4" s="181"/>
      <c r="AC4" s="334" t="s">
        <v>64</v>
      </c>
      <c r="AD4" s="340"/>
      <c r="AE4" s="341"/>
    </row>
    <row r="5" spans="1:31" ht="34.5" customHeight="1" thickBot="1">
      <c r="A5" s="170"/>
      <c r="B5" s="171"/>
      <c r="C5" s="182"/>
      <c r="D5" s="173"/>
      <c r="E5" s="183" t="s">
        <v>12</v>
      </c>
      <c r="F5" s="184"/>
      <c r="G5" s="185"/>
      <c r="H5" s="186" t="s">
        <v>65</v>
      </c>
      <c r="I5" s="187" t="s">
        <v>66</v>
      </c>
      <c r="J5" s="188" t="s">
        <v>67</v>
      </c>
      <c r="K5" s="189"/>
      <c r="L5" s="183" t="s">
        <v>68</v>
      </c>
      <c r="M5" s="184"/>
      <c r="N5" s="185"/>
      <c r="O5" s="187" t="s">
        <v>69</v>
      </c>
      <c r="P5" s="190"/>
      <c r="Q5" s="191" t="s">
        <v>70</v>
      </c>
      <c r="R5" s="192" t="s">
        <v>71</v>
      </c>
      <c r="S5" s="193" t="s">
        <v>72</v>
      </c>
      <c r="T5" s="193" t="s">
        <v>73</v>
      </c>
      <c r="U5" s="193" t="s">
        <v>74</v>
      </c>
      <c r="V5" s="194"/>
      <c r="W5" s="190"/>
      <c r="X5" s="195"/>
      <c r="Y5" s="196"/>
      <c r="Z5" s="196"/>
      <c r="AA5" s="197" t="s">
        <v>75</v>
      </c>
      <c r="AB5" s="198" t="s">
        <v>76</v>
      </c>
      <c r="AC5" s="335"/>
      <c r="AD5" s="342"/>
      <c r="AE5" s="342"/>
    </row>
    <row r="6" spans="1:31" ht="63.75" customHeight="1">
      <c r="A6" s="170"/>
      <c r="B6" s="171"/>
      <c r="C6" s="199"/>
      <c r="D6" s="173"/>
      <c r="E6" s="200" t="s">
        <v>77</v>
      </c>
      <c r="F6" s="200" t="s">
        <v>78</v>
      </c>
      <c r="G6" s="200" t="s">
        <v>79</v>
      </c>
      <c r="H6" s="186"/>
      <c r="I6" s="187"/>
      <c r="J6" s="201" t="s">
        <v>80</v>
      </c>
      <c r="K6" s="201" t="s">
        <v>81</v>
      </c>
      <c r="L6" s="200" t="s">
        <v>77</v>
      </c>
      <c r="M6" s="200" t="s">
        <v>78</v>
      </c>
      <c r="N6" s="200" t="s">
        <v>79</v>
      </c>
      <c r="O6" s="187"/>
      <c r="P6" s="202"/>
      <c r="Q6" s="191"/>
      <c r="R6" s="203"/>
      <c r="S6" s="204"/>
      <c r="T6" s="204"/>
      <c r="U6" s="204"/>
      <c r="V6" s="205"/>
      <c r="W6" s="206"/>
      <c r="X6" s="207"/>
      <c r="Y6" s="196"/>
      <c r="Z6" s="196"/>
      <c r="AA6" s="208"/>
      <c r="AB6" s="198"/>
      <c r="AC6" s="335"/>
      <c r="AD6" s="342"/>
      <c r="AE6" s="342"/>
    </row>
    <row r="7" spans="1:31" ht="20.100000000000001" customHeight="1">
      <c r="A7" s="209">
        <v>1</v>
      </c>
      <c r="B7" s="210" t="s">
        <v>82</v>
      </c>
      <c r="C7" s="211">
        <v>34235</v>
      </c>
      <c r="D7" s="212">
        <v>249</v>
      </c>
      <c r="E7" s="212">
        <v>263</v>
      </c>
      <c r="F7" s="212">
        <v>144</v>
      </c>
      <c r="G7" s="212">
        <v>119</v>
      </c>
      <c r="H7" s="212">
        <v>3</v>
      </c>
      <c r="I7" s="212">
        <v>0</v>
      </c>
      <c r="J7" s="212">
        <v>1</v>
      </c>
      <c r="K7" s="212">
        <v>1</v>
      </c>
      <c r="L7" s="212">
        <v>74</v>
      </c>
      <c r="M7" s="212">
        <v>60</v>
      </c>
      <c r="N7" s="212">
        <v>14</v>
      </c>
      <c r="O7" s="212">
        <v>186</v>
      </c>
      <c r="P7" s="213">
        <v>8.73518329195268</v>
      </c>
      <c r="Q7" s="213">
        <v>9.2263180955162856</v>
      </c>
      <c r="R7" s="213">
        <v>4.7969989744696937</v>
      </c>
      <c r="S7" s="214">
        <v>12.048192771084338</v>
      </c>
      <c r="T7" s="214">
        <v>8</v>
      </c>
      <c r="U7" s="215">
        <v>4</v>
      </c>
      <c r="V7" s="216"/>
      <c r="W7" s="216">
        <v>-0.49113480356360562</v>
      </c>
      <c r="X7" s="217">
        <v>18527</v>
      </c>
      <c r="Y7" s="218">
        <v>2</v>
      </c>
      <c r="Z7" s="219">
        <v>5</v>
      </c>
      <c r="AA7" s="220">
        <v>7.6382541133455204</v>
      </c>
      <c r="AB7" s="221">
        <v>8752</v>
      </c>
      <c r="AC7" s="336">
        <v>3</v>
      </c>
      <c r="AD7" s="343"/>
      <c r="AE7" s="343"/>
    </row>
    <row r="8" spans="1:31" ht="20.100000000000001" customHeight="1">
      <c r="A8" s="209">
        <v>2</v>
      </c>
      <c r="B8" s="210" t="s">
        <v>83</v>
      </c>
      <c r="C8" s="211">
        <v>8190.5</v>
      </c>
      <c r="D8" s="212">
        <v>82</v>
      </c>
      <c r="E8" s="212">
        <v>85</v>
      </c>
      <c r="F8" s="212">
        <v>52</v>
      </c>
      <c r="G8" s="212">
        <v>33</v>
      </c>
      <c r="H8" s="212">
        <v>3</v>
      </c>
      <c r="I8" s="212">
        <v>1</v>
      </c>
      <c r="J8" s="212">
        <v>0</v>
      </c>
      <c r="K8" s="212">
        <v>3</v>
      </c>
      <c r="L8" s="212">
        <v>30</v>
      </c>
      <c r="M8" s="212">
        <v>26</v>
      </c>
      <c r="N8" s="212">
        <v>4</v>
      </c>
      <c r="O8" s="212">
        <v>51</v>
      </c>
      <c r="P8" s="213">
        <v>12.023930162993713</v>
      </c>
      <c r="Q8" s="213">
        <v>12.463830047005677</v>
      </c>
      <c r="R8" s="213">
        <v>8.5096835144071807</v>
      </c>
      <c r="S8" s="214">
        <v>36.585365853658537</v>
      </c>
      <c r="T8" s="214">
        <v>35.294117647058826</v>
      </c>
      <c r="U8" s="215">
        <v>35.294117647058826</v>
      </c>
      <c r="V8" s="216"/>
      <c r="W8" s="216">
        <v>-0.43989988401196456</v>
      </c>
      <c r="X8" s="217">
        <v>4234</v>
      </c>
      <c r="Y8" s="218">
        <v>2</v>
      </c>
      <c r="Z8" s="219">
        <v>6</v>
      </c>
      <c r="AA8" s="220">
        <v>33.876689189189186</v>
      </c>
      <c r="AB8" s="221">
        <v>2368</v>
      </c>
      <c r="AC8" s="336">
        <v>3</v>
      </c>
      <c r="AD8" s="343"/>
      <c r="AE8" s="343"/>
    </row>
    <row r="9" spans="1:31" s="224" customFormat="1" ht="20.100000000000001" customHeight="1">
      <c r="A9" s="222">
        <v>3</v>
      </c>
      <c r="B9" s="223" t="s">
        <v>84</v>
      </c>
      <c r="C9" s="211">
        <v>12439.5</v>
      </c>
      <c r="D9" s="212">
        <v>121</v>
      </c>
      <c r="E9" s="212">
        <v>146</v>
      </c>
      <c r="F9" s="212">
        <v>90</v>
      </c>
      <c r="G9" s="212">
        <v>56</v>
      </c>
      <c r="H9" s="212">
        <v>2</v>
      </c>
      <c r="I9" s="212">
        <v>0</v>
      </c>
      <c r="J9" s="212">
        <v>0</v>
      </c>
      <c r="K9" s="212">
        <v>1</v>
      </c>
      <c r="L9" s="212">
        <v>41</v>
      </c>
      <c r="M9" s="212">
        <v>32</v>
      </c>
      <c r="N9" s="212">
        <v>9</v>
      </c>
      <c r="O9" s="212">
        <v>103</v>
      </c>
      <c r="P9" s="213">
        <v>11.682221954258612</v>
      </c>
      <c r="Q9" s="213">
        <v>14.095904176212871</v>
      </c>
      <c r="R9" s="213">
        <v>8.0197068403908798</v>
      </c>
      <c r="S9" s="214">
        <v>16.528925619834709</v>
      </c>
      <c r="T9" s="214">
        <v>8.1967213114754092</v>
      </c>
      <c r="U9" s="215">
        <v>8.1967213114754092</v>
      </c>
      <c r="V9" s="216"/>
      <c r="W9" s="216">
        <v>-2.4136822219542591</v>
      </c>
      <c r="X9" s="217">
        <v>6140</v>
      </c>
      <c r="Y9" s="218">
        <v>1</v>
      </c>
      <c r="Z9" s="219">
        <v>3</v>
      </c>
      <c r="AA9" s="220">
        <v>10.437158469945354</v>
      </c>
      <c r="AB9" s="221">
        <v>3843</v>
      </c>
      <c r="AC9" s="336">
        <v>2</v>
      </c>
      <c r="AD9" s="344"/>
      <c r="AE9" s="344"/>
    </row>
    <row r="10" spans="1:31" ht="20.100000000000001" customHeight="1">
      <c r="A10" s="209">
        <v>4</v>
      </c>
      <c r="B10" s="210" t="s">
        <v>85</v>
      </c>
      <c r="C10" s="211">
        <v>13727</v>
      </c>
      <c r="D10" s="212">
        <v>139</v>
      </c>
      <c r="E10" s="212">
        <v>129</v>
      </c>
      <c r="F10" s="212">
        <v>70</v>
      </c>
      <c r="G10" s="212">
        <v>59</v>
      </c>
      <c r="H10" s="212">
        <v>1</v>
      </c>
      <c r="I10" s="594">
        <v>1</v>
      </c>
      <c r="J10" s="212">
        <v>0</v>
      </c>
      <c r="K10" s="212">
        <v>2</v>
      </c>
      <c r="L10" s="212">
        <v>42</v>
      </c>
      <c r="M10" s="212">
        <v>31</v>
      </c>
      <c r="N10" s="212">
        <v>11</v>
      </c>
      <c r="O10" s="212">
        <v>86</v>
      </c>
      <c r="P10" s="213">
        <v>12.16136082173818</v>
      </c>
      <c r="Q10" s="213">
        <v>11.286442777008816</v>
      </c>
      <c r="R10" s="213">
        <v>7.4037868780273008</v>
      </c>
      <c r="S10" s="214">
        <v>7.1942446043165464</v>
      </c>
      <c r="T10" s="214">
        <v>14.184397163120567</v>
      </c>
      <c r="U10" s="215">
        <v>14.184397163120567</v>
      </c>
      <c r="V10" s="216"/>
      <c r="W10" s="216">
        <v>0.8749180447293643</v>
      </c>
      <c r="X10" s="217">
        <v>6813</v>
      </c>
      <c r="Y10" s="218">
        <v>0</v>
      </c>
      <c r="Z10" s="219">
        <v>2</v>
      </c>
      <c r="AA10" s="220">
        <v>6.2</v>
      </c>
      <c r="AB10" s="221">
        <v>4308</v>
      </c>
      <c r="AC10" s="336">
        <v>1</v>
      </c>
      <c r="AD10" s="343"/>
      <c r="AE10" s="343"/>
    </row>
    <row r="11" spans="1:31" ht="20.100000000000001" customHeight="1">
      <c r="A11" s="209">
        <v>5</v>
      </c>
      <c r="B11" s="210" t="s">
        <v>86</v>
      </c>
      <c r="C11" s="211">
        <v>14224</v>
      </c>
      <c r="D11" s="212">
        <v>134</v>
      </c>
      <c r="E11" s="212">
        <v>154</v>
      </c>
      <c r="F11" s="212">
        <v>83</v>
      </c>
      <c r="G11" s="212">
        <v>71</v>
      </c>
      <c r="H11" s="212">
        <v>2</v>
      </c>
      <c r="I11" s="212">
        <v>1</v>
      </c>
      <c r="J11" s="212">
        <v>1</v>
      </c>
      <c r="K11" s="212">
        <v>0</v>
      </c>
      <c r="L11" s="212">
        <v>49</v>
      </c>
      <c r="M11" s="212">
        <v>39</v>
      </c>
      <c r="N11" s="212">
        <v>10</v>
      </c>
      <c r="O11" s="212">
        <v>102</v>
      </c>
      <c r="P11" s="213">
        <v>11.314257592800901</v>
      </c>
      <c r="Q11" s="213">
        <v>13.002952755905513</v>
      </c>
      <c r="R11" s="213">
        <v>8.3049675416313864</v>
      </c>
      <c r="S11" s="214">
        <v>14.925373134328359</v>
      </c>
      <c r="T11" s="214">
        <v>7.4626865671641793</v>
      </c>
      <c r="U11" s="215">
        <v>0</v>
      </c>
      <c r="V11" s="216"/>
      <c r="W11" s="216">
        <v>-1.6886951631046117</v>
      </c>
      <c r="X11" s="225">
        <v>7086</v>
      </c>
      <c r="Y11" s="218">
        <v>0</v>
      </c>
      <c r="Z11" s="219">
        <v>3</v>
      </c>
      <c r="AA11" s="220">
        <v>9.0094339622641506</v>
      </c>
      <c r="AB11" s="226">
        <v>4452</v>
      </c>
      <c r="AC11" s="336">
        <v>3</v>
      </c>
      <c r="AD11" s="343"/>
      <c r="AE11" s="343"/>
    </row>
    <row r="12" spans="1:31" ht="20.100000000000001" customHeight="1">
      <c r="A12" s="209">
        <v>6</v>
      </c>
      <c r="B12" s="210" t="s">
        <v>87</v>
      </c>
      <c r="C12" s="211">
        <v>11693</v>
      </c>
      <c r="D12" s="212">
        <v>156</v>
      </c>
      <c r="E12" s="212">
        <v>104</v>
      </c>
      <c r="F12" s="212">
        <v>63</v>
      </c>
      <c r="G12" s="212">
        <v>41</v>
      </c>
      <c r="H12" s="212">
        <v>4</v>
      </c>
      <c r="I12" s="212">
        <v>0</v>
      </c>
      <c r="J12" s="212">
        <v>1</v>
      </c>
      <c r="K12" s="594">
        <v>1</v>
      </c>
      <c r="L12" s="212">
        <v>41</v>
      </c>
      <c r="M12" s="212">
        <v>29</v>
      </c>
      <c r="N12" s="212">
        <v>12</v>
      </c>
      <c r="O12" s="212">
        <v>59</v>
      </c>
      <c r="P12" s="213">
        <v>16.022919695544342</v>
      </c>
      <c r="Q12" s="213">
        <v>10.68194646369623</v>
      </c>
      <c r="R12" s="213">
        <v>8.4201436388508899</v>
      </c>
      <c r="S12" s="214">
        <v>25.641025641025642</v>
      </c>
      <c r="T12" s="214">
        <v>12.7</v>
      </c>
      <c r="U12" s="215">
        <v>6.4</v>
      </c>
      <c r="V12" s="216"/>
      <c r="W12" s="216">
        <v>5.3409732318481122</v>
      </c>
      <c r="X12" s="227">
        <v>5848</v>
      </c>
      <c r="Y12" s="218">
        <v>1</v>
      </c>
      <c r="Z12" s="219">
        <v>5</v>
      </c>
      <c r="AA12" s="220">
        <v>14.998878169172087</v>
      </c>
      <c r="AB12" s="226">
        <v>4457</v>
      </c>
      <c r="AC12" s="336">
        <v>4</v>
      </c>
      <c r="AD12" s="343"/>
      <c r="AE12" s="343"/>
    </row>
    <row r="13" spans="1:31" ht="20.100000000000001" customHeight="1">
      <c r="A13" s="209">
        <v>7</v>
      </c>
      <c r="B13" s="210" t="s">
        <v>88</v>
      </c>
      <c r="C13" s="211">
        <v>19403</v>
      </c>
      <c r="D13" s="212">
        <v>300</v>
      </c>
      <c r="E13" s="212">
        <v>111</v>
      </c>
      <c r="F13" s="212">
        <v>74</v>
      </c>
      <c r="G13" s="212">
        <v>37</v>
      </c>
      <c r="H13" s="212">
        <v>3</v>
      </c>
      <c r="I13" s="212">
        <v>6</v>
      </c>
      <c r="J13" s="212">
        <v>1</v>
      </c>
      <c r="K13" s="212">
        <v>0</v>
      </c>
      <c r="L13" s="212">
        <v>37</v>
      </c>
      <c r="M13" s="212">
        <v>33</v>
      </c>
      <c r="N13" s="212">
        <v>4</v>
      </c>
      <c r="O13" s="212">
        <v>65</v>
      </c>
      <c r="P13" s="213">
        <v>18.56929340823584</v>
      </c>
      <c r="Q13" s="213">
        <v>6.8706385610472616</v>
      </c>
      <c r="R13" s="213">
        <v>4.534850494948464</v>
      </c>
      <c r="S13" s="214">
        <v>10</v>
      </c>
      <c r="T13" s="214">
        <v>3.3333333333333335</v>
      </c>
      <c r="U13" s="215">
        <v>0</v>
      </c>
      <c r="V13" s="216"/>
      <c r="W13" s="216">
        <v>11.698654847188578</v>
      </c>
      <c r="X13" s="227">
        <v>9799</v>
      </c>
      <c r="Y13" s="218">
        <v>2</v>
      </c>
      <c r="Z13" s="219">
        <v>11</v>
      </c>
      <c r="AA13" s="220">
        <v>18.855128205128203</v>
      </c>
      <c r="AB13" s="226">
        <v>7800</v>
      </c>
      <c r="AC13" s="336">
        <v>6</v>
      </c>
      <c r="AD13" s="343"/>
      <c r="AE13" s="343"/>
    </row>
    <row r="14" spans="1:31" ht="20.100000000000001" customHeight="1">
      <c r="A14" s="209">
        <v>8</v>
      </c>
      <c r="B14" s="210" t="s">
        <v>89</v>
      </c>
      <c r="C14" s="211">
        <v>14589.5</v>
      </c>
      <c r="D14" s="212">
        <v>185</v>
      </c>
      <c r="E14" s="212">
        <v>114</v>
      </c>
      <c r="F14" s="212">
        <v>65</v>
      </c>
      <c r="G14" s="212">
        <v>49</v>
      </c>
      <c r="H14" s="212">
        <v>1</v>
      </c>
      <c r="I14" s="212">
        <v>0</v>
      </c>
      <c r="J14" s="212">
        <v>0</v>
      </c>
      <c r="K14" s="212">
        <v>1</v>
      </c>
      <c r="L14" s="212">
        <v>24</v>
      </c>
      <c r="M14" s="212">
        <v>19</v>
      </c>
      <c r="N14" s="212">
        <v>5</v>
      </c>
      <c r="O14" s="212">
        <v>89</v>
      </c>
      <c r="P14" s="213">
        <v>15.229103122108366</v>
      </c>
      <c r="Q14" s="213">
        <v>9.3844203022721828</v>
      </c>
      <c r="R14" s="213">
        <v>4.0505902192242838</v>
      </c>
      <c r="S14" s="214">
        <v>5.4054054054054053</v>
      </c>
      <c r="T14" s="214">
        <v>5.376344086021505</v>
      </c>
      <c r="U14" s="215">
        <v>5.376344086021505</v>
      </c>
      <c r="V14" s="216"/>
      <c r="W14" s="216">
        <v>5.8446828198361835</v>
      </c>
      <c r="X14" s="217">
        <v>7116</v>
      </c>
      <c r="Y14" s="218">
        <v>1</v>
      </c>
      <c r="Z14" s="219">
        <v>2</v>
      </c>
      <c r="AA14" s="220">
        <v>5.1701469450889403</v>
      </c>
      <c r="AB14" s="221">
        <v>5172</v>
      </c>
      <c r="AC14" s="336">
        <v>1</v>
      </c>
      <c r="AD14" s="343"/>
      <c r="AE14" s="343"/>
    </row>
    <row r="15" spans="1:31" ht="20.100000000000001" customHeight="1">
      <c r="A15" s="209">
        <v>9</v>
      </c>
      <c r="B15" s="210" t="s">
        <v>90</v>
      </c>
      <c r="C15" s="211">
        <v>16150.5</v>
      </c>
      <c r="D15" s="212">
        <v>182</v>
      </c>
      <c r="E15" s="212">
        <v>171</v>
      </c>
      <c r="F15" s="212">
        <v>92</v>
      </c>
      <c r="G15" s="212">
        <v>79</v>
      </c>
      <c r="H15" s="212">
        <v>4</v>
      </c>
      <c r="I15" s="212">
        <v>2</v>
      </c>
      <c r="J15" s="212">
        <v>2</v>
      </c>
      <c r="K15" s="212">
        <v>1</v>
      </c>
      <c r="L15" s="212">
        <v>51</v>
      </c>
      <c r="M15" s="212">
        <v>39</v>
      </c>
      <c r="N15" s="212">
        <v>12</v>
      </c>
      <c r="O15" s="212">
        <v>112</v>
      </c>
      <c r="P15" s="213">
        <v>13.534070152626855</v>
      </c>
      <c r="Q15" s="213">
        <v>12.716076901643913</v>
      </c>
      <c r="R15" s="213">
        <v>7.3345707100945994</v>
      </c>
      <c r="S15" s="214">
        <v>21.978021978021978</v>
      </c>
      <c r="T15" s="214">
        <v>16.393442622950818</v>
      </c>
      <c r="U15" s="215">
        <v>5.4644808743169397</v>
      </c>
      <c r="V15" s="216"/>
      <c r="W15" s="216">
        <v>0.8179932509829424</v>
      </c>
      <c r="X15" s="217">
        <v>8351</v>
      </c>
      <c r="Y15" s="218">
        <v>3</v>
      </c>
      <c r="Z15" s="219">
        <v>9</v>
      </c>
      <c r="AA15" s="220">
        <v>23.43786521231009</v>
      </c>
      <c r="AB15" s="221">
        <v>5134</v>
      </c>
      <c r="AC15" s="336">
        <v>5</v>
      </c>
      <c r="AD15" s="343"/>
      <c r="AE15" s="343"/>
    </row>
    <row r="16" spans="1:31" ht="20.100000000000001" customHeight="1">
      <c r="A16" s="228">
        <v>10</v>
      </c>
      <c r="B16" s="229" t="s">
        <v>91</v>
      </c>
      <c r="C16" s="211">
        <v>10512</v>
      </c>
      <c r="D16" s="212">
        <v>115</v>
      </c>
      <c r="E16" s="212">
        <v>101</v>
      </c>
      <c r="F16" s="212">
        <v>55</v>
      </c>
      <c r="G16" s="212">
        <v>46</v>
      </c>
      <c r="H16" s="212">
        <v>0</v>
      </c>
      <c r="I16" s="212">
        <v>0</v>
      </c>
      <c r="J16" s="212">
        <v>0</v>
      </c>
      <c r="K16" s="212">
        <v>0</v>
      </c>
      <c r="L16" s="212">
        <v>24</v>
      </c>
      <c r="M16" s="212">
        <v>22</v>
      </c>
      <c r="N16" s="212">
        <v>2</v>
      </c>
      <c r="O16" s="212">
        <v>77</v>
      </c>
      <c r="P16" s="213">
        <v>13.138793759512938</v>
      </c>
      <c r="Q16" s="213">
        <v>11.539288432267885</v>
      </c>
      <c r="R16" s="213">
        <v>5.5154994259471879</v>
      </c>
      <c r="S16" s="214">
        <v>0</v>
      </c>
      <c r="T16" s="214">
        <v>0</v>
      </c>
      <c r="U16" s="215">
        <v>0</v>
      </c>
      <c r="V16" s="216"/>
      <c r="W16" s="216">
        <v>1.599505327245053</v>
      </c>
      <c r="X16" s="217">
        <v>5226</v>
      </c>
      <c r="Y16" s="218">
        <v>2</v>
      </c>
      <c r="Z16" s="219">
        <v>2</v>
      </c>
      <c r="AA16" s="220">
        <v>8.7442773054283833</v>
      </c>
      <c r="AB16" s="221">
        <v>3058</v>
      </c>
      <c r="AC16" s="336">
        <v>0</v>
      </c>
      <c r="AD16" s="343"/>
      <c r="AE16" s="343"/>
    </row>
    <row r="17" spans="1:31" s="243" customFormat="1" ht="30" customHeight="1">
      <c r="A17" s="230">
        <v>11</v>
      </c>
      <c r="B17" s="231" t="s">
        <v>92</v>
      </c>
      <c r="C17" s="232">
        <v>155164</v>
      </c>
      <c r="D17" s="233">
        <v>1663</v>
      </c>
      <c r="E17" s="233">
        <v>1378</v>
      </c>
      <c r="F17" s="233">
        <v>788</v>
      </c>
      <c r="G17" s="233">
        <v>590</v>
      </c>
      <c r="H17" s="233">
        <v>23</v>
      </c>
      <c r="I17" s="234">
        <v>10</v>
      </c>
      <c r="J17" s="234">
        <v>6</v>
      </c>
      <c r="K17" s="234">
        <v>10</v>
      </c>
      <c r="L17" s="234">
        <v>413</v>
      </c>
      <c r="M17" s="234">
        <v>330</v>
      </c>
      <c r="N17" s="234">
        <v>83</v>
      </c>
      <c r="O17" s="235">
        <v>930</v>
      </c>
      <c r="P17" s="236">
        <v>12.871948390090486</v>
      </c>
      <c r="Q17" s="236">
        <v>10.665992111572272</v>
      </c>
      <c r="R17" s="236">
        <v>6.2675385392974485</v>
      </c>
      <c r="S17" s="237">
        <v>13.830426939266387</v>
      </c>
      <c r="T17" s="237">
        <v>10.15531660692951</v>
      </c>
      <c r="U17" s="238">
        <v>6.5710872162485066</v>
      </c>
      <c r="V17" s="239"/>
      <c r="W17" s="239">
        <v>2.2059562785182134</v>
      </c>
      <c r="X17" s="240">
        <v>79140</v>
      </c>
      <c r="Y17" s="241">
        <v>14</v>
      </c>
      <c r="Z17" s="241">
        <v>48</v>
      </c>
      <c r="AA17" s="220">
        <v>13</v>
      </c>
      <c r="AB17" s="242">
        <v>49344</v>
      </c>
      <c r="AC17" s="337">
        <v>28</v>
      </c>
      <c r="AD17" s="345"/>
      <c r="AE17" s="345"/>
    </row>
    <row r="18" spans="1:31" ht="26.25" customHeight="1">
      <c r="A18" s="228">
        <v>12</v>
      </c>
      <c r="B18" s="229" t="s">
        <v>93</v>
      </c>
      <c r="C18" s="211">
        <v>64024.5</v>
      </c>
      <c r="D18" s="212">
        <v>869</v>
      </c>
      <c r="E18" s="212">
        <v>510</v>
      </c>
      <c r="F18" s="212">
        <v>259</v>
      </c>
      <c r="G18" s="212">
        <v>251</v>
      </c>
      <c r="H18" s="212">
        <v>5</v>
      </c>
      <c r="I18" s="212">
        <v>4</v>
      </c>
      <c r="J18" s="212">
        <v>2</v>
      </c>
      <c r="K18" s="212">
        <v>5</v>
      </c>
      <c r="L18" s="212">
        <v>113</v>
      </c>
      <c r="M18" s="212">
        <v>90</v>
      </c>
      <c r="N18" s="212">
        <v>23</v>
      </c>
      <c r="O18" s="212">
        <v>388</v>
      </c>
      <c r="P18" s="213">
        <v>16.301087864801755</v>
      </c>
      <c r="Q18" s="213">
        <v>9.5668064569032172</v>
      </c>
      <c r="R18" s="213">
        <v>3.7081067788737401</v>
      </c>
      <c r="S18" s="214">
        <v>4.6029919447640966</v>
      </c>
      <c r="T18" s="214">
        <v>8.0091533180778036</v>
      </c>
      <c r="U18" s="215">
        <v>5.7208237986270021</v>
      </c>
      <c r="V18" s="244"/>
      <c r="W18" s="244">
        <v>6.7342814078985374</v>
      </c>
      <c r="X18" s="217">
        <v>36599</v>
      </c>
      <c r="Y18" s="218">
        <v>1</v>
      </c>
      <c r="Z18" s="219">
        <v>10</v>
      </c>
      <c r="AA18" s="245">
        <v>7.4035107148790082</v>
      </c>
      <c r="AB18" s="221">
        <v>18059</v>
      </c>
      <c r="AC18" s="336">
        <v>8</v>
      </c>
      <c r="AD18" s="343"/>
      <c r="AE18" s="343"/>
    </row>
    <row r="19" spans="1:31" s="243" customFormat="1" ht="24.75" customHeight="1" thickBot="1">
      <c r="A19" s="246" t="s">
        <v>94</v>
      </c>
      <c r="B19" s="247"/>
      <c r="C19" s="248">
        <v>219188.5</v>
      </c>
      <c r="D19" s="592">
        <v>2532</v>
      </c>
      <c r="E19" s="592">
        <v>1888</v>
      </c>
      <c r="F19" s="592">
        <v>1047</v>
      </c>
      <c r="G19" s="592">
        <v>841</v>
      </c>
      <c r="H19" s="593">
        <v>28</v>
      </c>
      <c r="I19" s="593">
        <v>15</v>
      </c>
      <c r="J19" s="593">
        <v>8</v>
      </c>
      <c r="K19" s="593">
        <v>15</v>
      </c>
      <c r="L19" s="593">
        <v>526</v>
      </c>
      <c r="M19" s="593">
        <v>420</v>
      </c>
      <c r="N19" s="593">
        <v>106</v>
      </c>
      <c r="O19" s="593">
        <v>1318</v>
      </c>
      <c r="P19" s="236">
        <v>13.873592820791238</v>
      </c>
      <c r="Q19" s="236">
        <v>10.344922292912266</v>
      </c>
      <c r="R19" s="236">
        <v>5.4581947312487591</v>
      </c>
      <c r="S19" s="591">
        <v>10.5</v>
      </c>
      <c r="T19" s="237">
        <v>9.419152276295133</v>
      </c>
      <c r="U19" s="238">
        <v>6.2794348508634226</v>
      </c>
      <c r="V19" s="239"/>
      <c r="W19" s="239">
        <v>3.5286705278789725</v>
      </c>
      <c r="X19" s="251">
        <v>115739</v>
      </c>
      <c r="Y19" s="250">
        <v>15</v>
      </c>
      <c r="Z19" s="252">
        <v>58</v>
      </c>
      <c r="AA19" s="253">
        <v>10.3</v>
      </c>
      <c r="AB19" s="254">
        <v>67403</v>
      </c>
      <c r="AC19" s="338">
        <v>36</v>
      </c>
      <c r="AD19" s="346"/>
      <c r="AE19" s="346"/>
    </row>
    <row r="20" spans="1:31" s="270" customFormat="1" ht="38.25" customHeight="1">
      <c r="A20" s="255" t="s">
        <v>95</v>
      </c>
      <c r="B20" s="256"/>
      <c r="C20" s="257">
        <v>218544</v>
      </c>
      <c r="D20" s="258">
        <v>2836</v>
      </c>
      <c r="E20" s="258">
        <v>1826</v>
      </c>
      <c r="F20" s="258">
        <v>1016</v>
      </c>
      <c r="G20" s="258">
        <v>810</v>
      </c>
      <c r="H20" s="258">
        <v>22</v>
      </c>
      <c r="I20" s="258">
        <v>12</v>
      </c>
      <c r="J20" s="258">
        <v>9</v>
      </c>
      <c r="K20" s="258">
        <v>11</v>
      </c>
      <c r="L20" s="258">
        <v>508</v>
      </c>
      <c r="M20" s="258"/>
      <c r="N20" s="259"/>
      <c r="O20" s="260">
        <v>1284</v>
      </c>
      <c r="P20" s="261">
        <v>15.6</v>
      </c>
      <c r="Q20" s="261">
        <v>10</v>
      </c>
      <c r="R20" s="261">
        <v>5.2</v>
      </c>
      <c r="S20" s="261">
        <v>7.7</v>
      </c>
      <c r="T20" s="244">
        <v>7</v>
      </c>
      <c r="U20" s="261">
        <v>3.9</v>
      </c>
      <c r="V20" s="262">
        <v>84.7</v>
      </c>
      <c r="W20" s="263">
        <v>5.6</v>
      </c>
      <c r="X20" s="264">
        <v>116231</v>
      </c>
      <c r="Y20" s="265">
        <v>8</v>
      </c>
      <c r="Z20" s="266">
        <v>42</v>
      </c>
      <c r="AA20" s="267">
        <v>7.5</v>
      </c>
      <c r="AB20" s="268">
        <v>67058</v>
      </c>
      <c r="AC20" s="339"/>
      <c r="AD20" s="269"/>
      <c r="AE20" s="269"/>
    </row>
    <row r="21" spans="1:31" s="280" customFormat="1" ht="43.5" customHeight="1">
      <c r="A21" s="271" t="s">
        <v>96</v>
      </c>
      <c r="B21" s="271"/>
      <c r="C21" s="271"/>
      <c r="D21" s="272">
        <v>-304</v>
      </c>
      <c r="E21" s="272">
        <v>62</v>
      </c>
      <c r="F21" s="273">
        <v>31</v>
      </c>
      <c r="G21" s="273">
        <v>31</v>
      </c>
      <c r="H21" s="272">
        <v>5</v>
      </c>
      <c r="I21" s="272">
        <v>3</v>
      </c>
      <c r="J21" s="272">
        <v>-1</v>
      </c>
      <c r="K21" s="272">
        <v>5</v>
      </c>
      <c r="L21" s="272">
        <v>18</v>
      </c>
      <c r="M21" s="273"/>
      <c r="N21" s="272"/>
      <c r="O21" s="272">
        <v>34</v>
      </c>
      <c r="P21" s="274">
        <v>-0.11066712687235647</v>
      </c>
      <c r="Q21" s="274">
        <v>3.4492229291226639E-2</v>
      </c>
      <c r="R21" s="274">
        <v>4.9652832932453705E-2</v>
      </c>
      <c r="S21" s="274">
        <v>0.36399999999999999</v>
      </c>
      <c r="T21" s="274">
        <v>0.34559318232787617</v>
      </c>
      <c r="U21" s="274">
        <v>0.61011150022139038</v>
      </c>
      <c r="V21" s="274"/>
      <c r="W21" s="274">
        <v>-0.36988026287875486</v>
      </c>
      <c r="X21" s="272"/>
      <c r="Y21" s="272">
        <v>7</v>
      </c>
      <c r="Z21" s="275">
        <v>15</v>
      </c>
      <c r="AA21" s="276">
        <v>0.378</v>
      </c>
      <c r="AB21" s="277">
        <v>345</v>
      </c>
      <c r="AC21" s="278"/>
      <c r="AD21" s="279"/>
      <c r="AE21" s="279"/>
    </row>
    <row r="22" spans="1:31" s="270" customFormat="1" ht="24" customHeight="1">
      <c r="A22" s="281" t="s">
        <v>97</v>
      </c>
      <c r="B22" s="282"/>
      <c r="C22" s="283"/>
      <c r="D22" s="284">
        <v>2890</v>
      </c>
      <c r="E22" s="285">
        <v>1756</v>
      </c>
      <c r="F22" s="286">
        <v>891</v>
      </c>
      <c r="G22" s="286">
        <v>865</v>
      </c>
      <c r="H22" s="287">
        <v>28</v>
      </c>
      <c r="I22" s="284">
        <v>13</v>
      </c>
      <c r="J22" s="284">
        <v>8</v>
      </c>
      <c r="K22" s="284">
        <v>12</v>
      </c>
      <c r="L22" s="285">
        <v>498</v>
      </c>
      <c r="M22" s="288"/>
      <c r="N22" s="287"/>
      <c r="O22" s="284">
        <v>1218</v>
      </c>
      <c r="P22" s="289">
        <v>16</v>
      </c>
      <c r="Q22" s="290">
        <v>9.743083412834336</v>
      </c>
      <c r="R22" s="291">
        <v>5.0999999999999996</v>
      </c>
      <c r="S22" s="292">
        <v>9.1999999999999993</v>
      </c>
      <c r="T22" s="292">
        <v>6.9</v>
      </c>
      <c r="U22" s="292">
        <v>4.0999999999999996</v>
      </c>
      <c r="V22" s="293">
        <v>41.6</v>
      </c>
      <c r="W22" s="292">
        <v>6.3</v>
      </c>
      <c r="X22" s="294">
        <v>116883</v>
      </c>
      <c r="Y22" s="295">
        <v>8</v>
      </c>
      <c r="Z22" s="296">
        <v>49</v>
      </c>
      <c r="AA22" s="297">
        <v>8.6999999999999993</v>
      </c>
      <c r="AB22" s="286">
        <v>66436</v>
      </c>
      <c r="AC22" s="298"/>
      <c r="AD22" s="299"/>
      <c r="AE22" s="347"/>
    </row>
    <row r="23" spans="1:31" ht="36" customHeight="1">
      <c r="A23" s="300" t="s">
        <v>98</v>
      </c>
      <c r="B23" s="167"/>
      <c r="R23" s="271" t="s">
        <v>99</v>
      </c>
      <c r="S23" s="301"/>
      <c r="T23" s="301"/>
      <c r="U23" s="301"/>
      <c r="V23" s="301"/>
      <c r="W23" s="301"/>
      <c r="X23" s="301"/>
      <c r="Y23" s="301"/>
      <c r="Z23" s="301"/>
      <c r="AA23" s="302"/>
      <c r="AB23" s="303"/>
    </row>
    <row r="24" spans="1:31" ht="39.75" customHeight="1">
      <c r="A24" s="305" t="s">
        <v>100</v>
      </c>
      <c r="B24" s="306"/>
      <c r="C24" s="306"/>
      <c r="D24" s="304"/>
      <c r="E24" s="307"/>
      <c r="F24" s="307"/>
      <c r="G24" s="307"/>
      <c r="H24" s="307"/>
      <c r="I24" s="307"/>
      <c r="J24" s="307"/>
      <c r="K24" s="307"/>
      <c r="L24" s="307"/>
      <c r="M24" s="307"/>
      <c r="N24" s="307"/>
      <c r="O24" s="307"/>
      <c r="P24" s="307"/>
      <c r="Q24" s="307"/>
      <c r="R24" s="307"/>
      <c r="S24" s="307"/>
      <c r="T24" s="307"/>
      <c r="U24" s="307"/>
      <c r="V24" s="307"/>
      <c r="W24" s="307"/>
      <c r="X24" s="308" t="s">
        <v>101</v>
      </c>
      <c r="Y24" s="309" t="s">
        <v>102</v>
      </c>
      <c r="Z24" s="310" t="s">
        <v>103</v>
      </c>
      <c r="AA24" s="311"/>
      <c r="AB24" s="303"/>
    </row>
    <row r="25" spans="1:31" ht="21.6" customHeight="1">
      <c r="R25" s="312" t="s">
        <v>104</v>
      </c>
      <c r="S25" s="313"/>
      <c r="T25" s="313"/>
      <c r="U25" s="313"/>
      <c r="V25" s="313"/>
      <c r="W25" s="314"/>
      <c r="X25" s="315">
        <v>8.8000000000000007</v>
      </c>
      <c r="Y25" s="315">
        <v>20.05678022712091</v>
      </c>
      <c r="Z25" s="316">
        <v>10.3</v>
      </c>
      <c r="AA25" s="317"/>
      <c r="AB25" s="303"/>
    </row>
    <row r="26" spans="1:31" ht="21.6" customHeight="1">
      <c r="R26" s="318" t="s">
        <v>105</v>
      </c>
      <c r="S26" s="301"/>
      <c r="T26" s="301"/>
      <c r="U26" s="301"/>
      <c r="V26" s="301"/>
      <c r="W26" s="301"/>
      <c r="X26" s="319">
        <v>58421</v>
      </c>
      <c r="Y26" s="319">
        <v>8982</v>
      </c>
      <c r="Z26" s="319">
        <v>67403</v>
      </c>
      <c r="AA26" s="269"/>
      <c r="AB26" s="303"/>
    </row>
    <row r="27" spans="1:31" ht="18" customHeight="1">
      <c r="R27" s="320" t="s">
        <v>106</v>
      </c>
      <c r="S27" s="321"/>
      <c r="T27" s="321"/>
      <c r="U27" s="321"/>
      <c r="V27" s="321"/>
      <c r="W27" s="322"/>
      <c r="X27" s="323">
        <v>6.9765932000683417</v>
      </c>
      <c r="Y27" s="323">
        <v>11.266416510318949</v>
      </c>
      <c r="Z27" s="323">
        <v>7.5221450087983541</v>
      </c>
      <c r="AA27" s="324"/>
      <c r="AB27" s="303"/>
    </row>
    <row r="28" spans="1:31" ht="42.75" customHeight="1">
      <c r="R28" s="325" t="s">
        <v>107</v>
      </c>
      <c r="S28" s="313"/>
      <c r="T28" s="313"/>
      <c r="U28" s="313"/>
      <c r="V28" s="313"/>
      <c r="W28" s="314"/>
      <c r="X28" s="326">
        <v>-0.215</v>
      </c>
      <c r="Y28" s="326" t="s">
        <v>108</v>
      </c>
      <c r="Z28" s="326">
        <v>0.374</v>
      </c>
      <c r="AA28" s="327"/>
      <c r="AB28" s="303"/>
    </row>
    <row r="29" spans="1:31" ht="21" customHeight="1">
      <c r="R29" s="328" t="s">
        <v>109</v>
      </c>
      <c r="S29" s="329"/>
      <c r="T29" s="329"/>
      <c r="U29" s="329"/>
      <c r="V29" s="329"/>
      <c r="W29" s="330"/>
      <c r="X29" s="331">
        <v>8.1999999999999993</v>
      </c>
      <c r="Y29" s="331">
        <v>12</v>
      </c>
      <c r="Z29" s="332">
        <v>8.6999999999999993</v>
      </c>
      <c r="AA29" s="333"/>
      <c r="AB29" s="303"/>
    </row>
  </sheetData>
  <sheetProtection selectLockedCells="1" selectUnlockedCells="1"/>
  <mergeCells count="40">
    <mergeCell ref="R28:W28"/>
    <mergeCell ref="R29:W29"/>
    <mergeCell ref="A21:C21"/>
    <mergeCell ref="A22:C22"/>
    <mergeCell ref="R23:Z23"/>
    <mergeCell ref="R25:W25"/>
    <mergeCell ref="R26:W26"/>
    <mergeCell ref="R27:W27"/>
    <mergeCell ref="T5:T6"/>
    <mergeCell ref="U5:U6"/>
    <mergeCell ref="AA5:AA6"/>
    <mergeCell ref="AB5:AB6"/>
    <mergeCell ref="A19:B19"/>
    <mergeCell ref="A20:B20"/>
    <mergeCell ref="AD4:AD6"/>
    <mergeCell ref="AE4:AE6"/>
    <mergeCell ref="E5:G5"/>
    <mergeCell ref="H5:H6"/>
    <mergeCell ref="I5:I6"/>
    <mergeCell ref="L5:N5"/>
    <mergeCell ref="O5:O6"/>
    <mergeCell ref="Q5:Q6"/>
    <mergeCell ref="R5:R6"/>
    <mergeCell ref="S5:S6"/>
    <mergeCell ref="W4:W6"/>
    <mergeCell ref="X4:X6"/>
    <mergeCell ref="Y4:Y6"/>
    <mergeCell ref="Z4:Z6"/>
    <mergeCell ref="AA4:AB4"/>
    <mergeCell ref="AC4:AC6"/>
    <mergeCell ref="A1:AC1"/>
    <mergeCell ref="A2:W2"/>
    <mergeCell ref="A4:A6"/>
    <mergeCell ref="B4:B6"/>
    <mergeCell ref="C4:C6"/>
    <mergeCell ref="D4:D6"/>
    <mergeCell ref="E4:O4"/>
    <mergeCell ref="P4:P6"/>
    <mergeCell ref="Q4:U4"/>
    <mergeCell ref="V4:V6"/>
  </mergeCells>
  <dataValidations count="1">
    <dataValidation operator="equal" allowBlank="1" showErrorMessage="1" sqref="Y26:Z26 JU26:JV26 TQ26:TR26 ADM26:ADN26 ANI26:ANJ26 AXE26:AXF26 BHA26:BHB26 BQW26:BQX26 CAS26:CAT26 CKO26:CKP26 CUK26:CUL26 DEG26:DEH26 DOC26:DOD26 DXY26:DXZ26 EHU26:EHV26 ERQ26:ERR26 FBM26:FBN26 FLI26:FLJ26 FVE26:FVF26 GFA26:GFB26 GOW26:GOX26 GYS26:GYT26 HIO26:HIP26 HSK26:HSL26 ICG26:ICH26 IMC26:IMD26 IVY26:IVZ26 JFU26:JFV26 JPQ26:JPR26 JZM26:JZN26 KJI26:KJJ26 KTE26:KTF26 LDA26:LDB26 LMW26:LMX26 LWS26:LWT26 MGO26:MGP26 MQK26:MQL26 NAG26:NAH26 NKC26:NKD26 NTY26:NTZ26 ODU26:ODV26 ONQ26:ONR26 OXM26:OXN26 PHI26:PHJ26 PRE26:PRF26 QBA26:QBB26 QKW26:QKX26 QUS26:QUT26 REO26:REP26 ROK26:ROL26 RYG26:RYH26 SIC26:SID26 SRY26:SRZ26 TBU26:TBV26 TLQ26:TLR26 TVM26:TVN26 UFI26:UFJ26 UPE26:UPF26 UZA26:UZB26 VIW26:VIX26 VSS26:VST26 WCO26:WCP26 WMK26:WML26 WWG26:WWH26 Y65562:Z65562 JU65562:JV65562 TQ65562:TR65562 ADM65562:ADN65562 ANI65562:ANJ65562 AXE65562:AXF65562 BHA65562:BHB65562 BQW65562:BQX65562 CAS65562:CAT65562 CKO65562:CKP65562 CUK65562:CUL65562 DEG65562:DEH65562 DOC65562:DOD65562 DXY65562:DXZ65562 EHU65562:EHV65562 ERQ65562:ERR65562 FBM65562:FBN65562 FLI65562:FLJ65562 FVE65562:FVF65562 GFA65562:GFB65562 GOW65562:GOX65562 GYS65562:GYT65562 HIO65562:HIP65562 HSK65562:HSL65562 ICG65562:ICH65562 IMC65562:IMD65562 IVY65562:IVZ65562 JFU65562:JFV65562 JPQ65562:JPR65562 JZM65562:JZN65562 KJI65562:KJJ65562 KTE65562:KTF65562 LDA65562:LDB65562 LMW65562:LMX65562 LWS65562:LWT65562 MGO65562:MGP65562 MQK65562:MQL65562 NAG65562:NAH65562 NKC65562:NKD65562 NTY65562:NTZ65562 ODU65562:ODV65562 ONQ65562:ONR65562 OXM65562:OXN65562 PHI65562:PHJ65562 PRE65562:PRF65562 QBA65562:QBB65562 QKW65562:QKX65562 QUS65562:QUT65562 REO65562:REP65562 ROK65562:ROL65562 RYG65562:RYH65562 SIC65562:SID65562 SRY65562:SRZ65562 TBU65562:TBV65562 TLQ65562:TLR65562 TVM65562:TVN65562 UFI65562:UFJ65562 UPE65562:UPF65562 UZA65562:UZB65562 VIW65562:VIX65562 VSS65562:VST65562 WCO65562:WCP65562 WMK65562:WML65562 WWG65562:WWH65562 Y131098:Z131098 JU131098:JV131098 TQ131098:TR131098 ADM131098:ADN131098 ANI131098:ANJ131098 AXE131098:AXF131098 BHA131098:BHB131098 BQW131098:BQX131098 CAS131098:CAT131098 CKO131098:CKP131098 CUK131098:CUL131098 DEG131098:DEH131098 DOC131098:DOD131098 DXY131098:DXZ131098 EHU131098:EHV131098 ERQ131098:ERR131098 FBM131098:FBN131098 FLI131098:FLJ131098 FVE131098:FVF131098 GFA131098:GFB131098 GOW131098:GOX131098 GYS131098:GYT131098 HIO131098:HIP131098 HSK131098:HSL131098 ICG131098:ICH131098 IMC131098:IMD131098 IVY131098:IVZ131098 JFU131098:JFV131098 JPQ131098:JPR131098 JZM131098:JZN131098 KJI131098:KJJ131098 KTE131098:KTF131098 LDA131098:LDB131098 LMW131098:LMX131098 LWS131098:LWT131098 MGO131098:MGP131098 MQK131098:MQL131098 NAG131098:NAH131098 NKC131098:NKD131098 NTY131098:NTZ131098 ODU131098:ODV131098 ONQ131098:ONR131098 OXM131098:OXN131098 PHI131098:PHJ131098 PRE131098:PRF131098 QBA131098:QBB131098 QKW131098:QKX131098 QUS131098:QUT131098 REO131098:REP131098 ROK131098:ROL131098 RYG131098:RYH131098 SIC131098:SID131098 SRY131098:SRZ131098 TBU131098:TBV131098 TLQ131098:TLR131098 TVM131098:TVN131098 UFI131098:UFJ131098 UPE131098:UPF131098 UZA131098:UZB131098 VIW131098:VIX131098 VSS131098:VST131098 WCO131098:WCP131098 WMK131098:WML131098 WWG131098:WWH131098 Y196634:Z196634 JU196634:JV196634 TQ196634:TR196634 ADM196634:ADN196634 ANI196634:ANJ196634 AXE196634:AXF196634 BHA196634:BHB196634 BQW196634:BQX196634 CAS196634:CAT196634 CKO196634:CKP196634 CUK196634:CUL196634 DEG196634:DEH196634 DOC196634:DOD196634 DXY196634:DXZ196634 EHU196634:EHV196634 ERQ196634:ERR196634 FBM196634:FBN196634 FLI196634:FLJ196634 FVE196634:FVF196634 GFA196634:GFB196634 GOW196634:GOX196634 GYS196634:GYT196634 HIO196634:HIP196634 HSK196634:HSL196634 ICG196634:ICH196634 IMC196634:IMD196634 IVY196634:IVZ196634 JFU196634:JFV196634 JPQ196634:JPR196634 JZM196634:JZN196634 KJI196634:KJJ196634 KTE196634:KTF196634 LDA196634:LDB196634 LMW196634:LMX196634 LWS196634:LWT196634 MGO196634:MGP196634 MQK196634:MQL196634 NAG196634:NAH196634 NKC196634:NKD196634 NTY196634:NTZ196634 ODU196634:ODV196634 ONQ196634:ONR196634 OXM196634:OXN196634 PHI196634:PHJ196634 PRE196634:PRF196634 QBA196634:QBB196634 QKW196634:QKX196634 QUS196634:QUT196634 REO196634:REP196634 ROK196634:ROL196634 RYG196634:RYH196634 SIC196634:SID196634 SRY196634:SRZ196634 TBU196634:TBV196634 TLQ196634:TLR196634 TVM196634:TVN196634 UFI196634:UFJ196634 UPE196634:UPF196634 UZA196634:UZB196634 VIW196634:VIX196634 VSS196634:VST196634 WCO196634:WCP196634 WMK196634:WML196634 WWG196634:WWH196634 Y262170:Z262170 JU262170:JV262170 TQ262170:TR262170 ADM262170:ADN262170 ANI262170:ANJ262170 AXE262170:AXF262170 BHA262170:BHB262170 BQW262170:BQX262170 CAS262170:CAT262170 CKO262170:CKP262170 CUK262170:CUL262170 DEG262170:DEH262170 DOC262170:DOD262170 DXY262170:DXZ262170 EHU262170:EHV262170 ERQ262170:ERR262170 FBM262170:FBN262170 FLI262170:FLJ262170 FVE262170:FVF262170 GFA262170:GFB262170 GOW262170:GOX262170 GYS262170:GYT262170 HIO262170:HIP262170 HSK262170:HSL262170 ICG262170:ICH262170 IMC262170:IMD262170 IVY262170:IVZ262170 JFU262170:JFV262170 JPQ262170:JPR262170 JZM262170:JZN262170 KJI262170:KJJ262170 KTE262170:KTF262170 LDA262170:LDB262170 LMW262170:LMX262170 LWS262170:LWT262170 MGO262170:MGP262170 MQK262170:MQL262170 NAG262170:NAH262170 NKC262170:NKD262170 NTY262170:NTZ262170 ODU262170:ODV262170 ONQ262170:ONR262170 OXM262170:OXN262170 PHI262170:PHJ262170 PRE262170:PRF262170 QBA262170:QBB262170 QKW262170:QKX262170 QUS262170:QUT262170 REO262170:REP262170 ROK262170:ROL262170 RYG262170:RYH262170 SIC262170:SID262170 SRY262170:SRZ262170 TBU262170:TBV262170 TLQ262170:TLR262170 TVM262170:TVN262170 UFI262170:UFJ262170 UPE262170:UPF262170 UZA262170:UZB262170 VIW262170:VIX262170 VSS262170:VST262170 WCO262170:WCP262170 WMK262170:WML262170 WWG262170:WWH262170 Y327706:Z327706 JU327706:JV327706 TQ327706:TR327706 ADM327706:ADN327706 ANI327706:ANJ327706 AXE327706:AXF327706 BHA327706:BHB327706 BQW327706:BQX327706 CAS327706:CAT327706 CKO327706:CKP327706 CUK327706:CUL327706 DEG327706:DEH327706 DOC327706:DOD327706 DXY327706:DXZ327706 EHU327706:EHV327706 ERQ327706:ERR327706 FBM327706:FBN327706 FLI327706:FLJ327706 FVE327706:FVF327706 GFA327706:GFB327706 GOW327706:GOX327706 GYS327706:GYT327706 HIO327706:HIP327706 HSK327706:HSL327706 ICG327706:ICH327706 IMC327706:IMD327706 IVY327706:IVZ327706 JFU327706:JFV327706 JPQ327706:JPR327706 JZM327706:JZN327706 KJI327706:KJJ327706 KTE327706:KTF327706 LDA327706:LDB327706 LMW327706:LMX327706 LWS327706:LWT327706 MGO327706:MGP327706 MQK327706:MQL327706 NAG327706:NAH327706 NKC327706:NKD327706 NTY327706:NTZ327706 ODU327706:ODV327706 ONQ327706:ONR327706 OXM327706:OXN327706 PHI327706:PHJ327706 PRE327706:PRF327706 QBA327706:QBB327706 QKW327706:QKX327706 QUS327706:QUT327706 REO327706:REP327706 ROK327706:ROL327706 RYG327706:RYH327706 SIC327706:SID327706 SRY327706:SRZ327706 TBU327706:TBV327706 TLQ327706:TLR327706 TVM327706:TVN327706 UFI327706:UFJ327706 UPE327706:UPF327706 UZA327706:UZB327706 VIW327706:VIX327706 VSS327706:VST327706 WCO327706:WCP327706 WMK327706:WML327706 WWG327706:WWH327706 Y393242:Z393242 JU393242:JV393242 TQ393242:TR393242 ADM393242:ADN393242 ANI393242:ANJ393242 AXE393242:AXF393242 BHA393242:BHB393242 BQW393242:BQX393242 CAS393242:CAT393242 CKO393242:CKP393242 CUK393242:CUL393242 DEG393242:DEH393242 DOC393242:DOD393242 DXY393242:DXZ393242 EHU393242:EHV393242 ERQ393242:ERR393242 FBM393242:FBN393242 FLI393242:FLJ393242 FVE393242:FVF393242 GFA393242:GFB393242 GOW393242:GOX393242 GYS393242:GYT393242 HIO393242:HIP393242 HSK393242:HSL393242 ICG393242:ICH393242 IMC393242:IMD393242 IVY393242:IVZ393242 JFU393242:JFV393242 JPQ393242:JPR393242 JZM393242:JZN393242 KJI393242:KJJ393242 KTE393242:KTF393242 LDA393242:LDB393242 LMW393242:LMX393242 LWS393242:LWT393242 MGO393242:MGP393242 MQK393242:MQL393242 NAG393242:NAH393242 NKC393242:NKD393242 NTY393242:NTZ393242 ODU393242:ODV393242 ONQ393242:ONR393242 OXM393242:OXN393242 PHI393242:PHJ393242 PRE393242:PRF393242 QBA393242:QBB393242 QKW393242:QKX393242 QUS393242:QUT393242 REO393242:REP393242 ROK393242:ROL393242 RYG393242:RYH393242 SIC393242:SID393242 SRY393242:SRZ393242 TBU393242:TBV393242 TLQ393242:TLR393242 TVM393242:TVN393242 UFI393242:UFJ393242 UPE393242:UPF393242 UZA393242:UZB393242 VIW393242:VIX393242 VSS393242:VST393242 WCO393242:WCP393242 WMK393242:WML393242 WWG393242:WWH393242 Y458778:Z458778 JU458778:JV458778 TQ458778:TR458778 ADM458778:ADN458778 ANI458778:ANJ458778 AXE458778:AXF458778 BHA458778:BHB458778 BQW458778:BQX458778 CAS458778:CAT458778 CKO458778:CKP458778 CUK458778:CUL458778 DEG458778:DEH458778 DOC458778:DOD458778 DXY458778:DXZ458778 EHU458778:EHV458778 ERQ458778:ERR458778 FBM458778:FBN458778 FLI458778:FLJ458778 FVE458778:FVF458778 GFA458778:GFB458778 GOW458778:GOX458778 GYS458778:GYT458778 HIO458778:HIP458778 HSK458778:HSL458778 ICG458778:ICH458778 IMC458778:IMD458778 IVY458778:IVZ458778 JFU458778:JFV458778 JPQ458778:JPR458778 JZM458778:JZN458778 KJI458778:KJJ458778 KTE458778:KTF458778 LDA458778:LDB458778 LMW458778:LMX458778 LWS458778:LWT458778 MGO458778:MGP458778 MQK458778:MQL458778 NAG458778:NAH458778 NKC458778:NKD458778 NTY458778:NTZ458778 ODU458778:ODV458778 ONQ458778:ONR458778 OXM458778:OXN458778 PHI458778:PHJ458778 PRE458778:PRF458778 QBA458778:QBB458778 QKW458778:QKX458778 QUS458778:QUT458778 REO458778:REP458778 ROK458778:ROL458778 RYG458778:RYH458778 SIC458778:SID458778 SRY458778:SRZ458778 TBU458778:TBV458778 TLQ458778:TLR458778 TVM458778:TVN458778 UFI458778:UFJ458778 UPE458778:UPF458778 UZA458778:UZB458778 VIW458778:VIX458778 VSS458778:VST458778 WCO458778:WCP458778 WMK458778:WML458778 WWG458778:WWH458778 Y524314:Z524314 JU524314:JV524314 TQ524314:TR524314 ADM524314:ADN524314 ANI524314:ANJ524314 AXE524314:AXF524314 BHA524314:BHB524314 BQW524314:BQX524314 CAS524314:CAT524314 CKO524314:CKP524314 CUK524314:CUL524314 DEG524314:DEH524314 DOC524314:DOD524314 DXY524314:DXZ524314 EHU524314:EHV524314 ERQ524314:ERR524314 FBM524314:FBN524314 FLI524314:FLJ524314 FVE524314:FVF524314 GFA524314:GFB524314 GOW524314:GOX524314 GYS524314:GYT524314 HIO524314:HIP524314 HSK524314:HSL524314 ICG524314:ICH524314 IMC524314:IMD524314 IVY524314:IVZ524314 JFU524314:JFV524314 JPQ524314:JPR524314 JZM524314:JZN524314 KJI524314:KJJ524314 KTE524314:KTF524314 LDA524314:LDB524314 LMW524314:LMX524314 LWS524314:LWT524314 MGO524314:MGP524314 MQK524314:MQL524314 NAG524314:NAH524314 NKC524314:NKD524314 NTY524314:NTZ524314 ODU524314:ODV524314 ONQ524314:ONR524314 OXM524314:OXN524314 PHI524314:PHJ524314 PRE524314:PRF524314 QBA524314:QBB524314 QKW524314:QKX524314 QUS524314:QUT524314 REO524314:REP524314 ROK524314:ROL524314 RYG524314:RYH524314 SIC524314:SID524314 SRY524314:SRZ524314 TBU524314:TBV524314 TLQ524314:TLR524314 TVM524314:TVN524314 UFI524314:UFJ524314 UPE524314:UPF524314 UZA524314:UZB524314 VIW524314:VIX524314 VSS524314:VST524314 WCO524314:WCP524314 WMK524314:WML524314 WWG524314:WWH524314 Y589850:Z589850 JU589850:JV589850 TQ589850:TR589850 ADM589850:ADN589850 ANI589850:ANJ589850 AXE589850:AXF589850 BHA589850:BHB589850 BQW589850:BQX589850 CAS589850:CAT589850 CKO589850:CKP589850 CUK589850:CUL589850 DEG589850:DEH589850 DOC589850:DOD589850 DXY589850:DXZ589850 EHU589850:EHV589850 ERQ589850:ERR589850 FBM589850:FBN589850 FLI589850:FLJ589850 FVE589850:FVF589850 GFA589850:GFB589850 GOW589850:GOX589850 GYS589850:GYT589850 HIO589850:HIP589850 HSK589850:HSL589850 ICG589850:ICH589850 IMC589850:IMD589850 IVY589850:IVZ589850 JFU589850:JFV589850 JPQ589850:JPR589850 JZM589850:JZN589850 KJI589850:KJJ589850 KTE589850:KTF589850 LDA589850:LDB589850 LMW589850:LMX589850 LWS589850:LWT589850 MGO589850:MGP589850 MQK589850:MQL589850 NAG589850:NAH589850 NKC589850:NKD589850 NTY589850:NTZ589850 ODU589850:ODV589850 ONQ589850:ONR589850 OXM589850:OXN589850 PHI589850:PHJ589850 PRE589850:PRF589850 QBA589850:QBB589850 QKW589850:QKX589850 QUS589850:QUT589850 REO589850:REP589850 ROK589850:ROL589850 RYG589850:RYH589850 SIC589850:SID589850 SRY589850:SRZ589850 TBU589850:TBV589850 TLQ589850:TLR589850 TVM589850:TVN589850 UFI589850:UFJ589850 UPE589850:UPF589850 UZA589850:UZB589850 VIW589850:VIX589850 VSS589850:VST589850 WCO589850:WCP589850 WMK589850:WML589850 WWG589850:WWH589850 Y655386:Z655386 JU655386:JV655386 TQ655386:TR655386 ADM655386:ADN655386 ANI655386:ANJ655386 AXE655386:AXF655386 BHA655386:BHB655386 BQW655386:BQX655386 CAS655386:CAT655386 CKO655386:CKP655386 CUK655386:CUL655386 DEG655386:DEH655386 DOC655386:DOD655386 DXY655386:DXZ655386 EHU655386:EHV655386 ERQ655386:ERR655386 FBM655386:FBN655386 FLI655386:FLJ655386 FVE655386:FVF655386 GFA655386:GFB655386 GOW655386:GOX655386 GYS655386:GYT655386 HIO655386:HIP655386 HSK655386:HSL655386 ICG655386:ICH655386 IMC655386:IMD655386 IVY655386:IVZ655386 JFU655386:JFV655386 JPQ655386:JPR655386 JZM655386:JZN655386 KJI655386:KJJ655386 KTE655386:KTF655386 LDA655386:LDB655386 LMW655386:LMX655386 LWS655386:LWT655386 MGO655386:MGP655386 MQK655386:MQL655386 NAG655386:NAH655386 NKC655386:NKD655386 NTY655386:NTZ655386 ODU655386:ODV655386 ONQ655386:ONR655386 OXM655386:OXN655386 PHI655386:PHJ655386 PRE655386:PRF655386 QBA655386:QBB655386 QKW655386:QKX655386 QUS655386:QUT655386 REO655386:REP655386 ROK655386:ROL655386 RYG655386:RYH655386 SIC655386:SID655386 SRY655386:SRZ655386 TBU655386:TBV655386 TLQ655386:TLR655386 TVM655386:TVN655386 UFI655386:UFJ655386 UPE655386:UPF655386 UZA655386:UZB655386 VIW655386:VIX655386 VSS655386:VST655386 WCO655386:WCP655386 WMK655386:WML655386 WWG655386:WWH655386 Y720922:Z720922 JU720922:JV720922 TQ720922:TR720922 ADM720922:ADN720922 ANI720922:ANJ720922 AXE720922:AXF720922 BHA720922:BHB720922 BQW720922:BQX720922 CAS720922:CAT720922 CKO720922:CKP720922 CUK720922:CUL720922 DEG720922:DEH720922 DOC720922:DOD720922 DXY720922:DXZ720922 EHU720922:EHV720922 ERQ720922:ERR720922 FBM720922:FBN720922 FLI720922:FLJ720922 FVE720922:FVF720922 GFA720922:GFB720922 GOW720922:GOX720922 GYS720922:GYT720922 HIO720922:HIP720922 HSK720922:HSL720922 ICG720922:ICH720922 IMC720922:IMD720922 IVY720922:IVZ720922 JFU720922:JFV720922 JPQ720922:JPR720922 JZM720922:JZN720922 KJI720922:KJJ720922 KTE720922:KTF720922 LDA720922:LDB720922 LMW720922:LMX720922 LWS720922:LWT720922 MGO720922:MGP720922 MQK720922:MQL720922 NAG720922:NAH720922 NKC720922:NKD720922 NTY720922:NTZ720922 ODU720922:ODV720922 ONQ720922:ONR720922 OXM720922:OXN720922 PHI720922:PHJ720922 PRE720922:PRF720922 QBA720922:QBB720922 QKW720922:QKX720922 QUS720922:QUT720922 REO720922:REP720922 ROK720922:ROL720922 RYG720922:RYH720922 SIC720922:SID720922 SRY720922:SRZ720922 TBU720922:TBV720922 TLQ720922:TLR720922 TVM720922:TVN720922 UFI720922:UFJ720922 UPE720922:UPF720922 UZA720922:UZB720922 VIW720922:VIX720922 VSS720922:VST720922 WCO720922:WCP720922 WMK720922:WML720922 WWG720922:WWH720922 Y786458:Z786458 JU786458:JV786458 TQ786458:TR786458 ADM786458:ADN786458 ANI786458:ANJ786458 AXE786458:AXF786458 BHA786458:BHB786458 BQW786458:BQX786458 CAS786458:CAT786458 CKO786458:CKP786458 CUK786458:CUL786458 DEG786458:DEH786458 DOC786458:DOD786458 DXY786458:DXZ786458 EHU786458:EHV786458 ERQ786458:ERR786458 FBM786458:FBN786458 FLI786458:FLJ786458 FVE786458:FVF786458 GFA786458:GFB786458 GOW786458:GOX786458 GYS786458:GYT786458 HIO786458:HIP786458 HSK786458:HSL786458 ICG786458:ICH786458 IMC786458:IMD786458 IVY786458:IVZ786458 JFU786458:JFV786458 JPQ786458:JPR786458 JZM786458:JZN786458 KJI786458:KJJ786458 KTE786458:KTF786458 LDA786458:LDB786458 LMW786458:LMX786458 LWS786458:LWT786458 MGO786458:MGP786458 MQK786458:MQL786458 NAG786458:NAH786458 NKC786458:NKD786458 NTY786458:NTZ786458 ODU786458:ODV786458 ONQ786458:ONR786458 OXM786458:OXN786458 PHI786458:PHJ786458 PRE786458:PRF786458 QBA786458:QBB786458 QKW786458:QKX786458 QUS786458:QUT786458 REO786458:REP786458 ROK786458:ROL786458 RYG786458:RYH786458 SIC786458:SID786458 SRY786458:SRZ786458 TBU786458:TBV786458 TLQ786458:TLR786458 TVM786458:TVN786458 UFI786458:UFJ786458 UPE786458:UPF786458 UZA786458:UZB786458 VIW786458:VIX786458 VSS786458:VST786458 WCO786458:WCP786458 WMK786458:WML786458 WWG786458:WWH786458 Y851994:Z851994 JU851994:JV851994 TQ851994:TR851994 ADM851994:ADN851994 ANI851994:ANJ851994 AXE851994:AXF851994 BHA851994:BHB851994 BQW851994:BQX851994 CAS851994:CAT851994 CKO851994:CKP851994 CUK851994:CUL851994 DEG851994:DEH851994 DOC851994:DOD851994 DXY851994:DXZ851994 EHU851994:EHV851994 ERQ851994:ERR851994 FBM851994:FBN851994 FLI851994:FLJ851994 FVE851994:FVF851994 GFA851994:GFB851994 GOW851994:GOX851994 GYS851994:GYT851994 HIO851994:HIP851994 HSK851994:HSL851994 ICG851994:ICH851994 IMC851994:IMD851994 IVY851994:IVZ851994 JFU851994:JFV851994 JPQ851994:JPR851994 JZM851994:JZN851994 KJI851994:KJJ851994 KTE851994:KTF851994 LDA851994:LDB851994 LMW851994:LMX851994 LWS851994:LWT851994 MGO851994:MGP851994 MQK851994:MQL851994 NAG851994:NAH851994 NKC851994:NKD851994 NTY851994:NTZ851994 ODU851994:ODV851994 ONQ851994:ONR851994 OXM851994:OXN851994 PHI851994:PHJ851994 PRE851994:PRF851994 QBA851994:QBB851994 QKW851994:QKX851994 QUS851994:QUT851994 REO851994:REP851994 ROK851994:ROL851994 RYG851994:RYH851994 SIC851994:SID851994 SRY851994:SRZ851994 TBU851994:TBV851994 TLQ851994:TLR851994 TVM851994:TVN851994 UFI851994:UFJ851994 UPE851994:UPF851994 UZA851994:UZB851994 VIW851994:VIX851994 VSS851994:VST851994 WCO851994:WCP851994 WMK851994:WML851994 WWG851994:WWH851994 Y917530:Z917530 JU917530:JV917530 TQ917530:TR917530 ADM917530:ADN917530 ANI917530:ANJ917530 AXE917530:AXF917530 BHA917530:BHB917530 BQW917530:BQX917530 CAS917530:CAT917530 CKO917530:CKP917530 CUK917530:CUL917530 DEG917530:DEH917530 DOC917530:DOD917530 DXY917530:DXZ917530 EHU917530:EHV917530 ERQ917530:ERR917530 FBM917530:FBN917530 FLI917530:FLJ917530 FVE917530:FVF917530 GFA917530:GFB917530 GOW917530:GOX917530 GYS917530:GYT917530 HIO917530:HIP917530 HSK917530:HSL917530 ICG917530:ICH917530 IMC917530:IMD917530 IVY917530:IVZ917530 JFU917530:JFV917530 JPQ917530:JPR917530 JZM917530:JZN917530 KJI917530:KJJ917530 KTE917530:KTF917530 LDA917530:LDB917530 LMW917530:LMX917530 LWS917530:LWT917530 MGO917530:MGP917530 MQK917530:MQL917530 NAG917530:NAH917530 NKC917530:NKD917530 NTY917530:NTZ917530 ODU917530:ODV917530 ONQ917530:ONR917530 OXM917530:OXN917530 PHI917530:PHJ917530 PRE917530:PRF917530 QBA917530:QBB917530 QKW917530:QKX917530 QUS917530:QUT917530 REO917530:REP917530 ROK917530:ROL917530 RYG917530:RYH917530 SIC917530:SID917530 SRY917530:SRZ917530 TBU917530:TBV917530 TLQ917530:TLR917530 TVM917530:TVN917530 UFI917530:UFJ917530 UPE917530:UPF917530 UZA917530:UZB917530 VIW917530:VIX917530 VSS917530:VST917530 WCO917530:WCP917530 WMK917530:WML917530 WWG917530:WWH917530 Y983066:Z983066 JU983066:JV983066 TQ983066:TR983066 ADM983066:ADN983066 ANI983066:ANJ983066 AXE983066:AXF983066 BHA983066:BHB983066 BQW983066:BQX983066 CAS983066:CAT983066 CKO983066:CKP983066 CUK983066:CUL983066 DEG983066:DEH983066 DOC983066:DOD983066 DXY983066:DXZ983066 EHU983066:EHV983066 ERQ983066:ERR983066 FBM983066:FBN983066 FLI983066:FLJ983066 FVE983066:FVF983066 GFA983066:GFB983066 GOW983066:GOX983066 GYS983066:GYT983066 HIO983066:HIP983066 HSK983066:HSL983066 ICG983066:ICH983066 IMC983066:IMD983066 IVY983066:IVZ983066 JFU983066:JFV983066 JPQ983066:JPR983066 JZM983066:JZN983066 KJI983066:KJJ983066 KTE983066:KTF983066 LDA983066:LDB983066 LMW983066:LMX983066 LWS983066:LWT983066 MGO983066:MGP983066 MQK983066:MQL983066 NAG983066:NAH983066 NKC983066:NKD983066 NTY983066:NTZ983066 ODU983066:ODV983066 ONQ983066:ONR983066 OXM983066:OXN983066 PHI983066:PHJ983066 PRE983066:PRF983066 QBA983066:QBB983066 QKW983066:QKX983066 QUS983066:QUT983066 REO983066:REP983066 ROK983066:ROL983066 RYG983066:RYH983066 SIC983066:SID983066 SRY983066:SRZ983066 TBU983066:TBV983066 TLQ983066:TLR983066 TVM983066:TVN983066 UFI983066:UFJ983066 UPE983066:UPF983066 UZA983066:UZB983066 VIW983066:VIX983066 VSS983066:VST983066 WCO983066:WCP983066 WMK983066:WML983066 WWG983066:WWH983066 X7:X18 JT7:JT18 TP7:TP18 ADL7:ADL18 ANH7:ANH18 AXD7:AXD18 BGZ7:BGZ18 BQV7:BQV18 CAR7:CAR18 CKN7:CKN18 CUJ7:CUJ18 DEF7:DEF18 DOB7:DOB18 DXX7:DXX18 EHT7:EHT18 ERP7:ERP18 FBL7:FBL18 FLH7:FLH18 FVD7:FVD18 GEZ7:GEZ18 GOV7:GOV18 GYR7:GYR18 HIN7:HIN18 HSJ7:HSJ18 ICF7:ICF18 IMB7:IMB18 IVX7:IVX18 JFT7:JFT18 JPP7:JPP18 JZL7:JZL18 KJH7:KJH18 KTD7:KTD18 LCZ7:LCZ18 LMV7:LMV18 LWR7:LWR18 MGN7:MGN18 MQJ7:MQJ18 NAF7:NAF18 NKB7:NKB18 NTX7:NTX18 ODT7:ODT18 ONP7:ONP18 OXL7:OXL18 PHH7:PHH18 PRD7:PRD18 QAZ7:QAZ18 QKV7:QKV18 QUR7:QUR18 REN7:REN18 ROJ7:ROJ18 RYF7:RYF18 SIB7:SIB18 SRX7:SRX18 TBT7:TBT18 TLP7:TLP18 TVL7:TVL18 UFH7:UFH18 UPD7:UPD18 UYZ7:UYZ18 VIV7:VIV18 VSR7:VSR18 WCN7:WCN18 WMJ7:WMJ18 WWF7:WWF18 X65543:X65554 JT65543:JT65554 TP65543:TP65554 ADL65543:ADL65554 ANH65543:ANH65554 AXD65543:AXD65554 BGZ65543:BGZ65554 BQV65543:BQV65554 CAR65543:CAR65554 CKN65543:CKN65554 CUJ65543:CUJ65554 DEF65543:DEF65554 DOB65543:DOB65554 DXX65543:DXX65554 EHT65543:EHT65554 ERP65543:ERP65554 FBL65543:FBL65554 FLH65543:FLH65554 FVD65543:FVD65554 GEZ65543:GEZ65554 GOV65543:GOV65554 GYR65543:GYR65554 HIN65543:HIN65554 HSJ65543:HSJ65554 ICF65543:ICF65554 IMB65543:IMB65554 IVX65543:IVX65554 JFT65543:JFT65554 JPP65543:JPP65554 JZL65543:JZL65554 KJH65543:KJH65554 KTD65543:KTD65554 LCZ65543:LCZ65554 LMV65543:LMV65554 LWR65543:LWR65554 MGN65543:MGN65554 MQJ65543:MQJ65554 NAF65543:NAF65554 NKB65543:NKB65554 NTX65543:NTX65554 ODT65543:ODT65554 ONP65543:ONP65554 OXL65543:OXL65554 PHH65543:PHH65554 PRD65543:PRD65554 QAZ65543:QAZ65554 QKV65543:QKV65554 QUR65543:QUR65554 REN65543:REN65554 ROJ65543:ROJ65554 RYF65543:RYF65554 SIB65543:SIB65554 SRX65543:SRX65554 TBT65543:TBT65554 TLP65543:TLP65554 TVL65543:TVL65554 UFH65543:UFH65554 UPD65543:UPD65554 UYZ65543:UYZ65554 VIV65543:VIV65554 VSR65543:VSR65554 WCN65543:WCN65554 WMJ65543:WMJ65554 WWF65543:WWF65554 X131079:X131090 JT131079:JT131090 TP131079:TP131090 ADL131079:ADL131090 ANH131079:ANH131090 AXD131079:AXD131090 BGZ131079:BGZ131090 BQV131079:BQV131090 CAR131079:CAR131090 CKN131079:CKN131090 CUJ131079:CUJ131090 DEF131079:DEF131090 DOB131079:DOB131090 DXX131079:DXX131090 EHT131079:EHT131090 ERP131079:ERP131090 FBL131079:FBL131090 FLH131079:FLH131090 FVD131079:FVD131090 GEZ131079:GEZ131090 GOV131079:GOV131090 GYR131079:GYR131090 HIN131079:HIN131090 HSJ131079:HSJ131090 ICF131079:ICF131090 IMB131079:IMB131090 IVX131079:IVX131090 JFT131079:JFT131090 JPP131079:JPP131090 JZL131079:JZL131090 KJH131079:KJH131090 KTD131079:KTD131090 LCZ131079:LCZ131090 LMV131079:LMV131090 LWR131079:LWR131090 MGN131079:MGN131090 MQJ131079:MQJ131090 NAF131079:NAF131090 NKB131079:NKB131090 NTX131079:NTX131090 ODT131079:ODT131090 ONP131079:ONP131090 OXL131079:OXL131090 PHH131079:PHH131090 PRD131079:PRD131090 QAZ131079:QAZ131090 QKV131079:QKV131090 QUR131079:QUR131090 REN131079:REN131090 ROJ131079:ROJ131090 RYF131079:RYF131090 SIB131079:SIB131090 SRX131079:SRX131090 TBT131079:TBT131090 TLP131079:TLP131090 TVL131079:TVL131090 UFH131079:UFH131090 UPD131079:UPD131090 UYZ131079:UYZ131090 VIV131079:VIV131090 VSR131079:VSR131090 WCN131079:WCN131090 WMJ131079:WMJ131090 WWF131079:WWF131090 X196615:X196626 JT196615:JT196626 TP196615:TP196626 ADL196615:ADL196626 ANH196615:ANH196626 AXD196615:AXD196626 BGZ196615:BGZ196626 BQV196615:BQV196626 CAR196615:CAR196626 CKN196615:CKN196626 CUJ196615:CUJ196626 DEF196615:DEF196626 DOB196615:DOB196626 DXX196615:DXX196626 EHT196615:EHT196626 ERP196615:ERP196626 FBL196615:FBL196626 FLH196615:FLH196626 FVD196615:FVD196626 GEZ196615:GEZ196626 GOV196615:GOV196626 GYR196615:GYR196626 HIN196615:HIN196626 HSJ196615:HSJ196626 ICF196615:ICF196626 IMB196615:IMB196626 IVX196615:IVX196626 JFT196615:JFT196626 JPP196615:JPP196626 JZL196615:JZL196626 KJH196615:KJH196626 KTD196615:KTD196626 LCZ196615:LCZ196626 LMV196615:LMV196626 LWR196615:LWR196626 MGN196615:MGN196626 MQJ196615:MQJ196626 NAF196615:NAF196626 NKB196615:NKB196626 NTX196615:NTX196626 ODT196615:ODT196626 ONP196615:ONP196626 OXL196615:OXL196626 PHH196615:PHH196626 PRD196615:PRD196626 QAZ196615:QAZ196626 QKV196615:QKV196626 QUR196615:QUR196626 REN196615:REN196626 ROJ196615:ROJ196626 RYF196615:RYF196626 SIB196615:SIB196626 SRX196615:SRX196626 TBT196615:TBT196626 TLP196615:TLP196626 TVL196615:TVL196626 UFH196615:UFH196626 UPD196615:UPD196626 UYZ196615:UYZ196626 VIV196615:VIV196626 VSR196615:VSR196626 WCN196615:WCN196626 WMJ196615:WMJ196626 WWF196615:WWF196626 X262151:X262162 JT262151:JT262162 TP262151:TP262162 ADL262151:ADL262162 ANH262151:ANH262162 AXD262151:AXD262162 BGZ262151:BGZ262162 BQV262151:BQV262162 CAR262151:CAR262162 CKN262151:CKN262162 CUJ262151:CUJ262162 DEF262151:DEF262162 DOB262151:DOB262162 DXX262151:DXX262162 EHT262151:EHT262162 ERP262151:ERP262162 FBL262151:FBL262162 FLH262151:FLH262162 FVD262151:FVD262162 GEZ262151:GEZ262162 GOV262151:GOV262162 GYR262151:GYR262162 HIN262151:HIN262162 HSJ262151:HSJ262162 ICF262151:ICF262162 IMB262151:IMB262162 IVX262151:IVX262162 JFT262151:JFT262162 JPP262151:JPP262162 JZL262151:JZL262162 KJH262151:KJH262162 KTD262151:KTD262162 LCZ262151:LCZ262162 LMV262151:LMV262162 LWR262151:LWR262162 MGN262151:MGN262162 MQJ262151:MQJ262162 NAF262151:NAF262162 NKB262151:NKB262162 NTX262151:NTX262162 ODT262151:ODT262162 ONP262151:ONP262162 OXL262151:OXL262162 PHH262151:PHH262162 PRD262151:PRD262162 QAZ262151:QAZ262162 QKV262151:QKV262162 QUR262151:QUR262162 REN262151:REN262162 ROJ262151:ROJ262162 RYF262151:RYF262162 SIB262151:SIB262162 SRX262151:SRX262162 TBT262151:TBT262162 TLP262151:TLP262162 TVL262151:TVL262162 UFH262151:UFH262162 UPD262151:UPD262162 UYZ262151:UYZ262162 VIV262151:VIV262162 VSR262151:VSR262162 WCN262151:WCN262162 WMJ262151:WMJ262162 WWF262151:WWF262162 X327687:X327698 JT327687:JT327698 TP327687:TP327698 ADL327687:ADL327698 ANH327687:ANH327698 AXD327687:AXD327698 BGZ327687:BGZ327698 BQV327687:BQV327698 CAR327687:CAR327698 CKN327687:CKN327698 CUJ327687:CUJ327698 DEF327687:DEF327698 DOB327687:DOB327698 DXX327687:DXX327698 EHT327687:EHT327698 ERP327687:ERP327698 FBL327687:FBL327698 FLH327687:FLH327698 FVD327687:FVD327698 GEZ327687:GEZ327698 GOV327687:GOV327698 GYR327687:GYR327698 HIN327687:HIN327698 HSJ327687:HSJ327698 ICF327687:ICF327698 IMB327687:IMB327698 IVX327687:IVX327698 JFT327687:JFT327698 JPP327687:JPP327698 JZL327687:JZL327698 KJH327687:KJH327698 KTD327687:KTD327698 LCZ327687:LCZ327698 LMV327687:LMV327698 LWR327687:LWR327698 MGN327687:MGN327698 MQJ327687:MQJ327698 NAF327687:NAF327698 NKB327687:NKB327698 NTX327687:NTX327698 ODT327687:ODT327698 ONP327687:ONP327698 OXL327687:OXL327698 PHH327687:PHH327698 PRD327687:PRD327698 QAZ327687:QAZ327698 QKV327687:QKV327698 QUR327687:QUR327698 REN327687:REN327698 ROJ327687:ROJ327698 RYF327687:RYF327698 SIB327687:SIB327698 SRX327687:SRX327698 TBT327687:TBT327698 TLP327687:TLP327698 TVL327687:TVL327698 UFH327687:UFH327698 UPD327687:UPD327698 UYZ327687:UYZ327698 VIV327687:VIV327698 VSR327687:VSR327698 WCN327687:WCN327698 WMJ327687:WMJ327698 WWF327687:WWF327698 X393223:X393234 JT393223:JT393234 TP393223:TP393234 ADL393223:ADL393234 ANH393223:ANH393234 AXD393223:AXD393234 BGZ393223:BGZ393234 BQV393223:BQV393234 CAR393223:CAR393234 CKN393223:CKN393234 CUJ393223:CUJ393234 DEF393223:DEF393234 DOB393223:DOB393234 DXX393223:DXX393234 EHT393223:EHT393234 ERP393223:ERP393234 FBL393223:FBL393234 FLH393223:FLH393234 FVD393223:FVD393234 GEZ393223:GEZ393234 GOV393223:GOV393234 GYR393223:GYR393234 HIN393223:HIN393234 HSJ393223:HSJ393234 ICF393223:ICF393234 IMB393223:IMB393234 IVX393223:IVX393234 JFT393223:JFT393234 JPP393223:JPP393234 JZL393223:JZL393234 KJH393223:KJH393234 KTD393223:KTD393234 LCZ393223:LCZ393234 LMV393223:LMV393234 LWR393223:LWR393234 MGN393223:MGN393234 MQJ393223:MQJ393234 NAF393223:NAF393234 NKB393223:NKB393234 NTX393223:NTX393234 ODT393223:ODT393234 ONP393223:ONP393234 OXL393223:OXL393234 PHH393223:PHH393234 PRD393223:PRD393234 QAZ393223:QAZ393234 QKV393223:QKV393234 QUR393223:QUR393234 REN393223:REN393234 ROJ393223:ROJ393234 RYF393223:RYF393234 SIB393223:SIB393234 SRX393223:SRX393234 TBT393223:TBT393234 TLP393223:TLP393234 TVL393223:TVL393234 UFH393223:UFH393234 UPD393223:UPD393234 UYZ393223:UYZ393234 VIV393223:VIV393234 VSR393223:VSR393234 WCN393223:WCN393234 WMJ393223:WMJ393234 WWF393223:WWF393234 X458759:X458770 JT458759:JT458770 TP458759:TP458770 ADL458759:ADL458770 ANH458759:ANH458770 AXD458759:AXD458770 BGZ458759:BGZ458770 BQV458759:BQV458770 CAR458759:CAR458770 CKN458759:CKN458770 CUJ458759:CUJ458770 DEF458759:DEF458770 DOB458759:DOB458770 DXX458759:DXX458770 EHT458759:EHT458770 ERP458759:ERP458770 FBL458759:FBL458770 FLH458759:FLH458770 FVD458759:FVD458770 GEZ458759:GEZ458770 GOV458759:GOV458770 GYR458759:GYR458770 HIN458759:HIN458770 HSJ458759:HSJ458770 ICF458759:ICF458770 IMB458759:IMB458770 IVX458759:IVX458770 JFT458759:JFT458770 JPP458759:JPP458770 JZL458759:JZL458770 KJH458759:KJH458770 KTD458759:KTD458770 LCZ458759:LCZ458770 LMV458759:LMV458770 LWR458759:LWR458770 MGN458759:MGN458770 MQJ458759:MQJ458770 NAF458759:NAF458770 NKB458759:NKB458770 NTX458759:NTX458770 ODT458759:ODT458770 ONP458759:ONP458770 OXL458759:OXL458770 PHH458759:PHH458770 PRD458759:PRD458770 QAZ458759:QAZ458770 QKV458759:QKV458770 QUR458759:QUR458770 REN458759:REN458770 ROJ458759:ROJ458770 RYF458759:RYF458770 SIB458759:SIB458770 SRX458759:SRX458770 TBT458759:TBT458770 TLP458759:TLP458770 TVL458759:TVL458770 UFH458759:UFH458770 UPD458759:UPD458770 UYZ458759:UYZ458770 VIV458759:VIV458770 VSR458759:VSR458770 WCN458759:WCN458770 WMJ458759:WMJ458770 WWF458759:WWF458770 X524295:X524306 JT524295:JT524306 TP524295:TP524306 ADL524295:ADL524306 ANH524295:ANH524306 AXD524295:AXD524306 BGZ524295:BGZ524306 BQV524295:BQV524306 CAR524295:CAR524306 CKN524295:CKN524306 CUJ524295:CUJ524306 DEF524295:DEF524306 DOB524295:DOB524306 DXX524295:DXX524306 EHT524295:EHT524306 ERP524295:ERP524306 FBL524295:FBL524306 FLH524295:FLH524306 FVD524295:FVD524306 GEZ524295:GEZ524306 GOV524295:GOV524306 GYR524295:GYR524306 HIN524295:HIN524306 HSJ524295:HSJ524306 ICF524295:ICF524306 IMB524295:IMB524306 IVX524295:IVX524306 JFT524295:JFT524306 JPP524295:JPP524306 JZL524295:JZL524306 KJH524295:KJH524306 KTD524295:KTD524306 LCZ524295:LCZ524306 LMV524295:LMV524306 LWR524295:LWR524306 MGN524295:MGN524306 MQJ524295:MQJ524306 NAF524295:NAF524306 NKB524295:NKB524306 NTX524295:NTX524306 ODT524295:ODT524306 ONP524295:ONP524306 OXL524295:OXL524306 PHH524295:PHH524306 PRD524295:PRD524306 QAZ524295:QAZ524306 QKV524295:QKV524306 QUR524295:QUR524306 REN524295:REN524306 ROJ524295:ROJ524306 RYF524295:RYF524306 SIB524295:SIB524306 SRX524295:SRX524306 TBT524295:TBT524306 TLP524295:TLP524306 TVL524295:TVL524306 UFH524295:UFH524306 UPD524295:UPD524306 UYZ524295:UYZ524306 VIV524295:VIV524306 VSR524295:VSR524306 WCN524295:WCN524306 WMJ524295:WMJ524306 WWF524295:WWF524306 X589831:X589842 JT589831:JT589842 TP589831:TP589842 ADL589831:ADL589842 ANH589831:ANH589842 AXD589831:AXD589842 BGZ589831:BGZ589842 BQV589831:BQV589842 CAR589831:CAR589842 CKN589831:CKN589842 CUJ589831:CUJ589842 DEF589831:DEF589842 DOB589831:DOB589842 DXX589831:DXX589842 EHT589831:EHT589842 ERP589831:ERP589842 FBL589831:FBL589842 FLH589831:FLH589842 FVD589831:FVD589842 GEZ589831:GEZ589842 GOV589831:GOV589842 GYR589831:GYR589842 HIN589831:HIN589842 HSJ589831:HSJ589842 ICF589831:ICF589842 IMB589831:IMB589842 IVX589831:IVX589842 JFT589831:JFT589842 JPP589831:JPP589842 JZL589831:JZL589842 KJH589831:KJH589842 KTD589831:KTD589842 LCZ589831:LCZ589842 LMV589831:LMV589842 LWR589831:LWR589842 MGN589831:MGN589842 MQJ589831:MQJ589842 NAF589831:NAF589842 NKB589831:NKB589842 NTX589831:NTX589842 ODT589831:ODT589842 ONP589831:ONP589842 OXL589831:OXL589842 PHH589831:PHH589842 PRD589831:PRD589842 QAZ589831:QAZ589842 QKV589831:QKV589842 QUR589831:QUR589842 REN589831:REN589842 ROJ589831:ROJ589842 RYF589831:RYF589842 SIB589831:SIB589842 SRX589831:SRX589842 TBT589831:TBT589842 TLP589831:TLP589842 TVL589831:TVL589842 UFH589831:UFH589842 UPD589831:UPD589842 UYZ589831:UYZ589842 VIV589831:VIV589842 VSR589831:VSR589842 WCN589831:WCN589842 WMJ589831:WMJ589842 WWF589831:WWF589842 X655367:X655378 JT655367:JT655378 TP655367:TP655378 ADL655367:ADL655378 ANH655367:ANH655378 AXD655367:AXD655378 BGZ655367:BGZ655378 BQV655367:BQV655378 CAR655367:CAR655378 CKN655367:CKN655378 CUJ655367:CUJ655378 DEF655367:DEF655378 DOB655367:DOB655378 DXX655367:DXX655378 EHT655367:EHT655378 ERP655367:ERP655378 FBL655367:FBL655378 FLH655367:FLH655378 FVD655367:FVD655378 GEZ655367:GEZ655378 GOV655367:GOV655378 GYR655367:GYR655378 HIN655367:HIN655378 HSJ655367:HSJ655378 ICF655367:ICF655378 IMB655367:IMB655378 IVX655367:IVX655378 JFT655367:JFT655378 JPP655367:JPP655378 JZL655367:JZL655378 KJH655367:KJH655378 KTD655367:KTD655378 LCZ655367:LCZ655378 LMV655367:LMV655378 LWR655367:LWR655378 MGN655367:MGN655378 MQJ655367:MQJ655378 NAF655367:NAF655378 NKB655367:NKB655378 NTX655367:NTX655378 ODT655367:ODT655378 ONP655367:ONP655378 OXL655367:OXL655378 PHH655367:PHH655378 PRD655367:PRD655378 QAZ655367:QAZ655378 QKV655367:QKV655378 QUR655367:QUR655378 REN655367:REN655378 ROJ655367:ROJ655378 RYF655367:RYF655378 SIB655367:SIB655378 SRX655367:SRX655378 TBT655367:TBT655378 TLP655367:TLP655378 TVL655367:TVL655378 UFH655367:UFH655378 UPD655367:UPD655378 UYZ655367:UYZ655378 VIV655367:VIV655378 VSR655367:VSR655378 WCN655367:WCN655378 WMJ655367:WMJ655378 WWF655367:WWF655378 X720903:X720914 JT720903:JT720914 TP720903:TP720914 ADL720903:ADL720914 ANH720903:ANH720914 AXD720903:AXD720914 BGZ720903:BGZ720914 BQV720903:BQV720914 CAR720903:CAR720914 CKN720903:CKN720914 CUJ720903:CUJ720914 DEF720903:DEF720914 DOB720903:DOB720914 DXX720903:DXX720914 EHT720903:EHT720914 ERP720903:ERP720914 FBL720903:FBL720914 FLH720903:FLH720914 FVD720903:FVD720914 GEZ720903:GEZ720914 GOV720903:GOV720914 GYR720903:GYR720914 HIN720903:HIN720914 HSJ720903:HSJ720914 ICF720903:ICF720914 IMB720903:IMB720914 IVX720903:IVX720914 JFT720903:JFT720914 JPP720903:JPP720914 JZL720903:JZL720914 KJH720903:KJH720914 KTD720903:KTD720914 LCZ720903:LCZ720914 LMV720903:LMV720914 LWR720903:LWR720914 MGN720903:MGN720914 MQJ720903:MQJ720914 NAF720903:NAF720914 NKB720903:NKB720914 NTX720903:NTX720914 ODT720903:ODT720914 ONP720903:ONP720914 OXL720903:OXL720914 PHH720903:PHH720914 PRD720903:PRD720914 QAZ720903:QAZ720914 QKV720903:QKV720914 QUR720903:QUR720914 REN720903:REN720914 ROJ720903:ROJ720914 RYF720903:RYF720914 SIB720903:SIB720914 SRX720903:SRX720914 TBT720903:TBT720914 TLP720903:TLP720914 TVL720903:TVL720914 UFH720903:UFH720914 UPD720903:UPD720914 UYZ720903:UYZ720914 VIV720903:VIV720914 VSR720903:VSR720914 WCN720903:WCN720914 WMJ720903:WMJ720914 WWF720903:WWF720914 X786439:X786450 JT786439:JT786450 TP786439:TP786450 ADL786439:ADL786450 ANH786439:ANH786450 AXD786439:AXD786450 BGZ786439:BGZ786450 BQV786439:BQV786450 CAR786439:CAR786450 CKN786439:CKN786450 CUJ786439:CUJ786450 DEF786439:DEF786450 DOB786439:DOB786450 DXX786439:DXX786450 EHT786439:EHT786450 ERP786439:ERP786450 FBL786439:FBL786450 FLH786439:FLH786450 FVD786439:FVD786450 GEZ786439:GEZ786450 GOV786439:GOV786450 GYR786439:GYR786450 HIN786439:HIN786450 HSJ786439:HSJ786450 ICF786439:ICF786450 IMB786439:IMB786450 IVX786439:IVX786450 JFT786439:JFT786450 JPP786439:JPP786450 JZL786439:JZL786450 KJH786439:KJH786450 KTD786439:KTD786450 LCZ786439:LCZ786450 LMV786439:LMV786450 LWR786439:LWR786450 MGN786439:MGN786450 MQJ786439:MQJ786450 NAF786439:NAF786450 NKB786439:NKB786450 NTX786439:NTX786450 ODT786439:ODT786450 ONP786439:ONP786450 OXL786439:OXL786450 PHH786439:PHH786450 PRD786439:PRD786450 QAZ786439:QAZ786450 QKV786439:QKV786450 QUR786439:QUR786450 REN786439:REN786450 ROJ786439:ROJ786450 RYF786439:RYF786450 SIB786439:SIB786450 SRX786439:SRX786450 TBT786439:TBT786450 TLP786439:TLP786450 TVL786439:TVL786450 UFH786439:UFH786450 UPD786439:UPD786450 UYZ786439:UYZ786450 VIV786439:VIV786450 VSR786439:VSR786450 WCN786439:WCN786450 WMJ786439:WMJ786450 WWF786439:WWF786450 X851975:X851986 JT851975:JT851986 TP851975:TP851986 ADL851975:ADL851986 ANH851975:ANH851986 AXD851975:AXD851986 BGZ851975:BGZ851986 BQV851975:BQV851986 CAR851975:CAR851986 CKN851975:CKN851986 CUJ851975:CUJ851986 DEF851975:DEF851986 DOB851975:DOB851986 DXX851975:DXX851986 EHT851975:EHT851986 ERP851975:ERP851986 FBL851975:FBL851986 FLH851975:FLH851986 FVD851975:FVD851986 GEZ851975:GEZ851986 GOV851975:GOV851986 GYR851975:GYR851986 HIN851975:HIN851986 HSJ851975:HSJ851986 ICF851975:ICF851986 IMB851975:IMB851986 IVX851975:IVX851986 JFT851975:JFT851986 JPP851975:JPP851986 JZL851975:JZL851986 KJH851975:KJH851986 KTD851975:KTD851986 LCZ851975:LCZ851986 LMV851975:LMV851986 LWR851975:LWR851986 MGN851975:MGN851986 MQJ851975:MQJ851986 NAF851975:NAF851986 NKB851975:NKB851986 NTX851975:NTX851986 ODT851975:ODT851986 ONP851975:ONP851986 OXL851975:OXL851986 PHH851975:PHH851986 PRD851975:PRD851986 QAZ851975:QAZ851986 QKV851975:QKV851986 QUR851975:QUR851986 REN851975:REN851986 ROJ851975:ROJ851986 RYF851975:RYF851986 SIB851975:SIB851986 SRX851975:SRX851986 TBT851975:TBT851986 TLP851975:TLP851986 TVL851975:TVL851986 UFH851975:UFH851986 UPD851975:UPD851986 UYZ851975:UYZ851986 VIV851975:VIV851986 VSR851975:VSR851986 WCN851975:WCN851986 WMJ851975:WMJ851986 WWF851975:WWF851986 X917511:X917522 JT917511:JT917522 TP917511:TP917522 ADL917511:ADL917522 ANH917511:ANH917522 AXD917511:AXD917522 BGZ917511:BGZ917522 BQV917511:BQV917522 CAR917511:CAR917522 CKN917511:CKN917522 CUJ917511:CUJ917522 DEF917511:DEF917522 DOB917511:DOB917522 DXX917511:DXX917522 EHT917511:EHT917522 ERP917511:ERP917522 FBL917511:FBL917522 FLH917511:FLH917522 FVD917511:FVD917522 GEZ917511:GEZ917522 GOV917511:GOV917522 GYR917511:GYR917522 HIN917511:HIN917522 HSJ917511:HSJ917522 ICF917511:ICF917522 IMB917511:IMB917522 IVX917511:IVX917522 JFT917511:JFT917522 JPP917511:JPP917522 JZL917511:JZL917522 KJH917511:KJH917522 KTD917511:KTD917522 LCZ917511:LCZ917522 LMV917511:LMV917522 LWR917511:LWR917522 MGN917511:MGN917522 MQJ917511:MQJ917522 NAF917511:NAF917522 NKB917511:NKB917522 NTX917511:NTX917522 ODT917511:ODT917522 ONP917511:ONP917522 OXL917511:OXL917522 PHH917511:PHH917522 PRD917511:PRD917522 QAZ917511:QAZ917522 QKV917511:QKV917522 QUR917511:QUR917522 REN917511:REN917522 ROJ917511:ROJ917522 RYF917511:RYF917522 SIB917511:SIB917522 SRX917511:SRX917522 TBT917511:TBT917522 TLP917511:TLP917522 TVL917511:TVL917522 UFH917511:UFH917522 UPD917511:UPD917522 UYZ917511:UYZ917522 VIV917511:VIV917522 VSR917511:VSR917522 WCN917511:WCN917522 WMJ917511:WMJ917522 WWF917511:WWF917522 X983047:X983058 JT983047:JT983058 TP983047:TP983058 ADL983047:ADL983058 ANH983047:ANH983058 AXD983047:AXD983058 BGZ983047:BGZ983058 BQV983047:BQV983058 CAR983047:CAR983058 CKN983047:CKN983058 CUJ983047:CUJ983058 DEF983047:DEF983058 DOB983047:DOB983058 DXX983047:DXX983058 EHT983047:EHT983058 ERP983047:ERP983058 FBL983047:FBL983058 FLH983047:FLH983058 FVD983047:FVD983058 GEZ983047:GEZ983058 GOV983047:GOV983058 GYR983047:GYR983058 HIN983047:HIN983058 HSJ983047:HSJ983058 ICF983047:ICF983058 IMB983047:IMB983058 IVX983047:IVX983058 JFT983047:JFT983058 JPP983047:JPP983058 JZL983047:JZL983058 KJH983047:KJH983058 KTD983047:KTD983058 LCZ983047:LCZ983058 LMV983047:LMV983058 LWR983047:LWR983058 MGN983047:MGN983058 MQJ983047:MQJ983058 NAF983047:NAF983058 NKB983047:NKB983058 NTX983047:NTX983058 ODT983047:ODT983058 ONP983047:ONP983058 OXL983047:OXL983058 PHH983047:PHH983058 PRD983047:PRD983058 QAZ983047:QAZ983058 QKV983047:QKV983058 QUR983047:QUR983058 REN983047:REN983058 ROJ983047:ROJ983058 RYF983047:RYF983058 SIB983047:SIB983058 SRX983047:SRX983058 TBT983047:TBT983058 TLP983047:TLP983058 TVL983047:TVL983058 UFH983047:UFH983058 UPD983047:UPD983058 UYZ983047:UYZ983058 VIV983047:VIV983058 VSR983047:VSR983058 WCN983047:WCN983058 WMJ983047:WMJ983058 WWF983047:WWF983058 AA27 JW27 TS27 ADO27 ANK27 AXG27 BHC27 BQY27 CAU27 CKQ27 CUM27 DEI27 DOE27 DYA27 EHW27 ERS27 FBO27 FLK27 FVG27 GFC27 GOY27 GYU27 HIQ27 HSM27 ICI27 IME27 IWA27 JFW27 JPS27 JZO27 KJK27 KTG27 LDC27 LMY27 LWU27 MGQ27 MQM27 NAI27 NKE27 NUA27 ODW27 ONS27 OXO27 PHK27 PRG27 QBC27 QKY27 QUU27 REQ27 ROM27 RYI27 SIE27 SSA27 TBW27 TLS27 TVO27 UFK27 UPG27 UZC27 VIY27 VSU27 WCQ27 WMM27 WWI27 AA65563 JW65563 TS65563 ADO65563 ANK65563 AXG65563 BHC65563 BQY65563 CAU65563 CKQ65563 CUM65563 DEI65563 DOE65563 DYA65563 EHW65563 ERS65563 FBO65563 FLK65563 FVG65563 GFC65563 GOY65563 GYU65563 HIQ65563 HSM65563 ICI65563 IME65563 IWA65563 JFW65563 JPS65563 JZO65563 KJK65563 KTG65563 LDC65563 LMY65563 LWU65563 MGQ65563 MQM65563 NAI65563 NKE65563 NUA65563 ODW65563 ONS65563 OXO65563 PHK65563 PRG65563 QBC65563 QKY65563 QUU65563 REQ65563 ROM65563 RYI65563 SIE65563 SSA65563 TBW65563 TLS65563 TVO65563 UFK65563 UPG65563 UZC65563 VIY65563 VSU65563 WCQ65563 WMM65563 WWI65563 AA131099 JW131099 TS131099 ADO131099 ANK131099 AXG131099 BHC131099 BQY131099 CAU131099 CKQ131099 CUM131099 DEI131099 DOE131099 DYA131099 EHW131099 ERS131099 FBO131099 FLK131099 FVG131099 GFC131099 GOY131099 GYU131099 HIQ131099 HSM131099 ICI131099 IME131099 IWA131099 JFW131099 JPS131099 JZO131099 KJK131099 KTG131099 LDC131099 LMY131099 LWU131099 MGQ131099 MQM131099 NAI131099 NKE131099 NUA131099 ODW131099 ONS131099 OXO131099 PHK131099 PRG131099 QBC131099 QKY131099 QUU131099 REQ131099 ROM131099 RYI131099 SIE131099 SSA131099 TBW131099 TLS131099 TVO131099 UFK131099 UPG131099 UZC131099 VIY131099 VSU131099 WCQ131099 WMM131099 WWI131099 AA196635 JW196635 TS196635 ADO196635 ANK196635 AXG196635 BHC196635 BQY196635 CAU196635 CKQ196635 CUM196635 DEI196635 DOE196635 DYA196635 EHW196635 ERS196635 FBO196635 FLK196635 FVG196635 GFC196635 GOY196635 GYU196635 HIQ196635 HSM196635 ICI196635 IME196635 IWA196635 JFW196635 JPS196635 JZO196635 KJK196635 KTG196635 LDC196635 LMY196635 LWU196635 MGQ196635 MQM196635 NAI196635 NKE196635 NUA196635 ODW196635 ONS196635 OXO196635 PHK196635 PRG196635 QBC196635 QKY196635 QUU196635 REQ196635 ROM196635 RYI196635 SIE196635 SSA196635 TBW196635 TLS196635 TVO196635 UFK196635 UPG196635 UZC196635 VIY196635 VSU196635 WCQ196635 WMM196635 WWI196635 AA262171 JW262171 TS262171 ADO262171 ANK262171 AXG262171 BHC262171 BQY262171 CAU262171 CKQ262171 CUM262171 DEI262171 DOE262171 DYA262171 EHW262171 ERS262171 FBO262171 FLK262171 FVG262171 GFC262171 GOY262171 GYU262171 HIQ262171 HSM262171 ICI262171 IME262171 IWA262171 JFW262171 JPS262171 JZO262171 KJK262171 KTG262171 LDC262171 LMY262171 LWU262171 MGQ262171 MQM262171 NAI262171 NKE262171 NUA262171 ODW262171 ONS262171 OXO262171 PHK262171 PRG262171 QBC262171 QKY262171 QUU262171 REQ262171 ROM262171 RYI262171 SIE262171 SSA262171 TBW262171 TLS262171 TVO262171 UFK262171 UPG262171 UZC262171 VIY262171 VSU262171 WCQ262171 WMM262171 WWI262171 AA327707 JW327707 TS327707 ADO327707 ANK327707 AXG327707 BHC327707 BQY327707 CAU327707 CKQ327707 CUM327707 DEI327707 DOE327707 DYA327707 EHW327707 ERS327707 FBO327707 FLK327707 FVG327707 GFC327707 GOY327707 GYU327707 HIQ327707 HSM327707 ICI327707 IME327707 IWA327707 JFW327707 JPS327707 JZO327707 KJK327707 KTG327707 LDC327707 LMY327707 LWU327707 MGQ327707 MQM327707 NAI327707 NKE327707 NUA327707 ODW327707 ONS327707 OXO327707 PHK327707 PRG327707 QBC327707 QKY327707 QUU327707 REQ327707 ROM327707 RYI327707 SIE327707 SSA327707 TBW327707 TLS327707 TVO327707 UFK327707 UPG327707 UZC327707 VIY327707 VSU327707 WCQ327707 WMM327707 WWI327707 AA393243 JW393243 TS393243 ADO393243 ANK393243 AXG393243 BHC393243 BQY393243 CAU393243 CKQ393243 CUM393243 DEI393243 DOE393243 DYA393243 EHW393243 ERS393243 FBO393243 FLK393243 FVG393243 GFC393243 GOY393243 GYU393243 HIQ393243 HSM393243 ICI393243 IME393243 IWA393243 JFW393243 JPS393243 JZO393243 KJK393243 KTG393243 LDC393243 LMY393243 LWU393243 MGQ393243 MQM393243 NAI393243 NKE393243 NUA393243 ODW393243 ONS393243 OXO393243 PHK393243 PRG393243 QBC393243 QKY393243 QUU393243 REQ393243 ROM393243 RYI393243 SIE393243 SSA393243 TBW393243 TLS393243 TVO393243 UFK393243 UPG393243 UZC393243 VIY393243 VSU393243 WCQ393243 WMM393243 WWI393243 AA458779 JW458779 TS458779 ADO458779 ANK458779 AXG458779 BHC458779 BQY458779 CAU458779 CKQ458779 CUM458779 DEI458779 DOE458779 DYA458779 EHW458779 ERS458779 FBO458779 FLK458779 FVG458779 GFC458779 GOY458779 GYU458779 HIQ458779 HSM458779 ICI458779 IME458779 IWA458779 JFW458779 JPS458779 JZO458779 KJK458779 KTG458779 LDC458779 LMY458779 LWU458779 MGQ458779 MQM458779 NAI458779 NKE458779 NUA458779 ODW458779 ONS458779 OXO458779 PHK458779 PRG458779 QBC458779 QKY458779 QUU458779 REQ458779 ROM458779 RYI458779 SIE458779 SSA458779 TBW458779 TLS458779 TVO458779 UFK458779 UPG458779 UZC458779 VIY458779 VSU458779 WCQ458779 WMM458779 WWI458779 AA524315 JW524315 TS524315 ADO524315 ANK524315 AXG524315 BHC524315 BQY524315 CAU524315 CKQ524315 CUM524315 DEI524315 DOE524315 DYA524315 EHW524315 ERS524315 FBO524315 FLK524315 FVG524315 GFC524315 GOY524315 GYU524315 HIQ524315 HSM524315 ICI524315 IME524315 IWA524315 JFW524315 JPS524315 JZO524315 KJK524315 KTG524315 LDC524315 LMY524315 LWU524315 MGQ524315 MQM524315 NAI524315 NKE524315 NUA524315 ODW524315 ONS524315 OXO524315 PHK524315 PRG524315 QBC524315 QKY524315 QUU524315 REQ524315 ROM524315 RYI524315 SIE524315 SSA524315 TBW524315 TLS524315 TVO524315 UFK524315 UPG524315 UZC524315 VIY524315 VSU524315 WCQ524315 WMM524315 WWI524315 AA589851 JW589851 TS589851 ADO589851 ANK589851 AXG589851 BHC589851 BQY589851 CAU589851 CKQ589851 CUM589851 DEI589851 DOE589851 DYA589851 EHW589851 ERS589851 FBO589851 FLK589851 FVG589851 GFC589851 GOY589851 GYU589851 HIQ589851 HSM589851 ICI589851 IME589851 IWA589851 JFW589851 JPS589851 JZO589851 KJK589851 KTG589851 LDC589851 LMY589851 LWU589851 MGQ589851 MQM589851 NAI589851 NKE589851 NUA589851 ODW589851 ONS589851 OXO589851 PHK589851 PRG589851 QBC589851 QKY589851 QUU589851 REQ589851 ROM589851 RYI589851 SIE589851 SSA589851 TBW589851 TLS589851 TVO589851 UFK589851 UPG589851 UZC589851 VIY589851 VSU589851 WCQ589851 WMM589851 WWI589851 AA655387 JW655387 TS655387 ADO655387 ANK655387 AXG655387 BHC655387 BQY655387 CAU655387 CKQ655387 CUM655387 DEI655387 DOE655387 DYA655387 EHW655387 ERS655387 FBO655387 FLK655387 FVG655387 GFC655387 GOY655387 GYU655387 HIQ655387 HSM655387 ICI655387 IME655387 IWA655387 JFW655387 JPS655387 JZO655387 KJK655387 KTG655387 LDC655387 LMY655387 LWU655387 MGQ655387 MQM655387 NAI655387 NKE655387 NUA655387 ODW655387 ONS655387 OXO655387 PHK655387 PRG655387 QBC655387 QKY655387 QUU655387 REQ655387 ROM655387 RYI655387 SIE655387 SSA655387 TBW655387 TLS655387 TVO655387 UFK655387 UPG655387 UZC655387 VIY655387 VSU655387 WCQ655387 WMM655387 WWI655387 AA720923 JW720923 TS720923 ADO720923 ANK720923 AXG720923 BHC720923 BQY720923 CAU720923 CKQ720923 CUM720923 DEI720923 DOE720923 DYA720923 EHW720923 ERS720923 FBO720923 FLK720923 FVG720923 GFC720923 GOY720923 GYU720923 HIQ720923 HSM720923 ICI720923 IME720923 IWA720923 JFW720923 JPS720923 JZO720923 KJK720923 KTG720923 LDC720923 LMY720923 LWU720923 MGQ720923 MQM720923 NAI720923 NKE720923 NUA720923 ODW720923 ONS720923 OXO720923 PHK720923 PRG720923 QBC720923 QKY720923 QUU720923 REQ720923 ROM720923 RYI720923 SIE720923 SSA720923 TBW720923 TLS720923 TVO720923 UFK720923 UPG720923 UZC720923 VIY720923 VSU720923 WCQ720923 WMM720923 WWI720923 AA786459 JW786459 TS786459 ADO786459 ANK786459 AXG786459 BHC786459 BQY786459 CAU786459 CKQ786459 CUM786459 DEI786459 DOE786459 DYA786459 EHW786459 ERS786459 FBO786459 FLK786459 FVG786459 GFC786459 GOY786459 GYU786459 HIQ786459 HSM786459 ICI786459 IME786459 IWA786459 JFW786459 JPS786459 JZO786459 KJK786459 KTG786459 LDC786459 LMY786459 LWU786459 MGQ786459 MQM786459 NAI786459 NKE786459 NUA786459 ODW786459 ONS786459 OXO786459 PHK786459 PRG786459 QBC786459 QKY786459 QUU786459 REQ786459 ROM786459 RYI786459 SIE786459 SSA786459 TBW786459 TLS786459 TVO786459 UFK786459 UPG786459 UZC786459 VIY786459 VSU786459 WCQ786459 WMM786459 WWI786459 AA851995 JW851995 TS851995 ADO851995 ANK851995 AXG851995 BHC851995 BQY851995 CAU851995 CKQ851995 CUM851995 DEI851995 DOE851995 DYA851995 EHW851995 ERS851995 FBO851995 FLK851995 FVG851995 GFC851995 GOY851995 GYU851995 HIQ851995 HSM851995 ICI851995 IME851995 IWA851995 JFW851995 JPS851995 JZO851995 KJK851995 KTG851995 LDC851995 LMY851995 LWU851995 MGQ851995 MQM851995 NAI851995 NKE851995 NUA851995 ODW851995 ONS851995 OXO851995 PHK851995 PRG851995 QBC851995 QKY851995 QUU851995 REQ851995 ROM851995 RYI851995 SIE851995 SSA851995 TBW851995 TLS851995 TVO851995 UFK851995 UPG851995 UZC851995 VIY851995 VSU851995 WCQ851995 WMM851995 WWI851995 AA917531 JW917531 TS917531 ADO917531 ANK917531 AXG917531 BHC917531 BQY917531 CAU917531 CKQ917531 CUM917531 DEI917531 DOE917531 DYA917531 EHW917531 ERS917531 FBO917531 FLK917531 FVG917531 GFC917531 GOY917531 GYU917531 HIQ917531 HSM917531 ICI917531 IME917531 IWA917531 JFW917531 JPS917531 JZO917531 KJK917531 KTG917531 LDC917531 LMY917531 LWU917531 MGQ917531 MQM917531 NAI917531 NKE917531 NUA917531 ODW917531 ONS917531 OXO917531 PHK917531 PRG917531 QBC917531 QKY917531 QUU917531 REQ917531 ROM917531 RYI917531 SIE917531 SSA917531 TBW917531 TLS917531 TVO917531 UFK917531 UPG917531 UZC917531 VIY917531 VSU917531 WCQ917531 WMM917531 WWI917531 AA983067 JW983067 TS983067 ADO983067 ANK983067 AXG983067 BHC983067 BQY983067 CAU983067 CKQ983067 CUM983067 DEI983067 DOE983067 DYA983067 EHW983067 ERS983067 FBO983067 FLK983067 FVG983067 GFC983067 GOY983067 GYU983067 HIQ983067 HSM983067 ICI983067 IME983067 IWA983067 JFW983067 JPS983067 JZO983067 KJK983067 KTG983067 LDC983067 LMY983067 LWU983067 MGQ983067 MQM983067 NAI983067 NKE983067 NUA983067 ODW983067 ONS983067 OXO983067 PHK983067 PRG983067 QBC983067 QKY983067 QUU983067 REQ983067 ROM983067 RYI983067 SIE983067 SSA983067 TBW983067 TLS983067 TVO983067 UFK983067 UPG983067 UZC983067 VIY983067 VSU983067 WCQ983067 WMM983067 WWI983067">
      <formula1>0</formula1>
      <formula2>0</formula2>
    </dataValidation>
  </dataValidations>
  <pageMargins left="0.39370078740157483" right="0" top="0" bottom="0" header="0.51181102362204722" footer="0.51181102362204722"/>
  <pageSetup paperSize="9" scale="65" firstPageNumber="0" orientation="landscape" horizontalDpi="300" verticalDpi="300" r:id="rId1"/>
  <headerFooter alignWithMargins="0"/>
  <rowBreaks count="1" manualBreakCount="1">
    <brk id="29"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showZeros="0" topLeftCell="A13" workbookViewId="0">
      <selection activeCell="A19" sqref="A19:C19"/>
    </sheetView>
  </sheetViews>
  <sheetFormatPr defaultRowHeight="12.75"/>
  <cols>
    <col min="1" max="1" width="3.875" style="349" customWidth="1"/>
    <col min="2" max="2" width="18.25" style="349" customWidth="1"/>
    <col min="3" max="4" width="9" style="349"/>
    <col min="5" max="5" width="5.5" style="349" customWidth="1"/>
    <col min="6" max="6" width="6.75" style="349" customWidth="1"/>
    <col min="7" max="7" width="6.125" style="349" customWidth="1"/>
    <col min="8" max="8" width="6.75" style="349" customWidth="1"/>
    <col min="9" max="9" width="5" style="349" customWidth="1"/>
    <col min="10" max="10" width="5.625" style="349" customWidth="1"/>
    <col min="11" max="16" width="6.75" style="349" customWidth="1"/>
    <col min="17" max="17" width="4.75" style="349" customWidth="1"/>
    <col min="18" max="18" width="8" style="349" customWidth="1"/>
    <col min="19" max="22" width="6.75" style="349" customWidth="1"/>
    <col min="23" max="16384" width="9" style="349"/>
  </cols>
  <sheetData>
    <row r="1" spans="1:22" ht="36.75" customHeight="1">
      <c r="A1" s="466" t="s">
        <v>162</v>
      </c>
      <c r="B1" s="466"/>
      <c r="C1" s="466"/>
      <c r="D1" s="466"/>
      <c r="E1" s="466"/>
      <c r="F1" s="466"/>
      <c r="G1" s="466"/>
      <c r="H1" s="466"/>
      <c r="I1" s="466"/>
      <c r="J1" s="466"/>
      <c r="K1" s="466"/>
      <c r="L1" s="466"/>
      <c r="M1" s="466"/>
      <c r="N1" s="466"/>
      <c r="O1" s="467"/>
      <c r="P1" s="467"/>
      <c r="Q1" s="467"/>
      <c r="R1" s="467"/>
      <c r="S1" s="467"/>
      <c r="T1" s="467"/>
      <c r="U1" s="467"/>
      <c r="V1" s="467"/>
    </row>
    <row r="2" spans="1:22" ht="21" customHeight="1">
      <c r="A2" s="466" t="s">
        <v>163</v>
      </c>
      <c r="B2" s="467"/>
      <c r="C2" s="467"/>
      <c r="D2" s="467"/>
      <c r="E2" s="467"/>
      <c r="F2" s="467"/>
      <c r="G2" s="467"/>
      <c r="H2" s="467"/>
      <c r="I2" s="467"/>
      <c r="J2" s="467"/>
      <c r="K2" s="467"/>
      <c r="L2" s="467"/>
      <c r="M2" s="467"/>
      <c r="N2" s="467"/>
      <c r="O2" s="467"/>
      <c r="P2" s="467"/>
      <c r="Q2" s="467"/>
      <c r="R2" s="467"/>
      <c r="S2" s="467"/>
      <c r="T2" s="468"/>
      <c r="U2" s="468"/>
      <c r="V2" s="468"/>
    </row>
    <row r="3" spans="1:22" ht="15" customHeight="1" thickBot="1">
      <c r="A3" s="469" t="s">
        <v>164</v>
      </c>
      <c r="B3" s="469"/>
      <c r="C3" s="469"/>
      <c r="D3" s="469"/>
      <c r="E3" s="469"/>
      <c r="F3" s="469"/>
      <c r="G3" s="469"/>
      <c r="H3" s="469"/>
      <c r="I3" s="469"/>
      <c r="J3" s="469"/>
      <c r="K3" s="469"/>
      <c r="L3" s="469"/>
      <c r="M3" s="469"/>
      <c r="N3" s="469"/>
      <c r="O3" s="470"/>
    </row>
    <row r="4" spans="1:22" ht="117" customHeight="1" thickBot="1">
      <c r="A4" s="471" t="s">
        <v>111</v>
      </c>
      <c r="B4" s="472" t="s">
        <v>112</v>
      </c>
      <c r="C4" s="473" t="s">
        <v>165</v>
      </c>
      <c r="D4" s="474" t="s">
        <v>114</v>
      </c>
      <c r="E4" s="475" t="s">
        <v>115</v>
      </c>
      <c r="F4" s="475" t="s">
        <v>116</v>
      </c>
      <c r="G4" s="475" t="s">
        <v>117</v>
      </c>
      <c r="H4" s="475" t="s">
        <v>118</v>
      </c>
      <c r="I4" s="476" t="s">
        <v>119</v>
      </c>
      <c r="J4" s="475" t="s">
        <v>120</v>
      </c>
      <c r="K4" s="475" t="s">
        <v>121</v>
      </c>
      <c r="L4" s="475" t="s">
        <v>122</v>
      </c>
      <c r="M4" s="475" t="s">
        <v>123</v>
      </c>
      <c r="N4" s="475" t="s">
        <v>124</v>
      </c>
      <c r="O4" s="475" t="s">
        <v>125</v>
      </c>
      <c r="P4" s="475" t="s">
        <v>126</v>
      </c>
      <c r="Q4" s="477" t="s">
        <v>166</v>
      </c>
      <c r="R4" s="475" t="s">
        <v>167</v>
      </c>
      <c r="S4" s="475" t="s">
        <v>168</v>
      </c>
      <c r="T4" s="478" t="s">
        <v>128</v>
      </c>
      <c r="U4" s="479" t="s">
        <v>129</v>
      </c>
      <c r="V4" s="480" t="s">
        <v>130</v>
      </c>
    </row>
    <row r="5" spans="1:22" ht="27.75" customHeight="1">
      <c r="A5" s="471"/>
      <c r="B5" s="472"/>
      <c r="C5" s="473"/>
      <c r="D5" s="474"/>
      <c r="E5" s="481" t="s">
        <v>132</v>
      </c>
      <c r="F5" s="481" t="s">
        <v>133</v>
      </c>
      <c r="G5" s="481" t="s">
        <v>134</v>
      </c>
      <c r="H5" s="481" t="s">
        <v>135</v>
      </c>
      <c r="I5" s="481" t="s">
        <v>136</v>
      </c>
      <c r="J5" s="481" t="s">
        <v>137</v>
      </c>
      <c r="K5" s="482" t="s">
        <v>138</v>
      </c>
      <c r="L5" s="481" t="s">
        <v>139</v>
      </c>
      <c r="M5" s="481" t="s">
        <v>140</v>
      </c>
      <c r="N5" s="481" t="s">
        <v>141</v>
      </c>
      <c r="O5" s="481" t="s">
        <v>142</v>
      </c>
      <c r="P5" s="481" t="s">
        <v>143</v>
      </c>
      <c r="Q5" s="481" t="s">
        <v>169</v>
      </c>
      <c r="R5" s="481" t="s">
        <v>170</v>
      </c>
      <c r="S5" s="481" t="s">
        <v>144</v>
      </c>
      <c r="T5" s="483" t="s">
        <v>145</v>
      </c>
      <c r="U5" s="484" t="s">
        <v>146</v>
      </c>
      <c r="V5" s="485" t="s">
        <v>147</v>
      </c>
    </row>
    <row r="6" spans="1:22" ht="15.75">
      <c r="A6" s="486">
        <v>1</v>
      </c>
      <c r="B6" s="487" t="s">
        <v>82</v>
      </c>
      <c r="C6" s="488">
        <v>34235</v>
      </c>
      <c r="D6" s="489">
        <f>SUM(E6:U6)</f>
        <v>263</v>
      </c>
      <c r="E6" s="490">
        <f>'[5]9 мес'!E6+[5]окт!E6</f>
        <v>6</v>
      </c>
      <c r="F6" s="490">
        <f>'[5]9 мес'!F6+[5]окт!F6</f>
        <v>55</v>
      </c>
      <c r="G6" s="490">
        <f>'[5]9 мес'!G6+[5]окт!G6</f>
        <v>0</v>
      </c>
      <c r="H6" s="490">
        <f>'[5]9 мес'!H6+[5]окт!H6</f>
        <v>8</v>
      </c>
      <c r="I6" s="490">
        <f>'[5]9 мес'!I6+[5]окт!I6</f>
        <v>0</v>
      </c>
      <c r="J6" s="490">
        <f>'[5]9 мес'!J6+[5]окт!J6</f>
        <v>2</v>
      </c>
      <c r="K6" s="490">
        <f>'[5]9 мес'!K6+[5]окт!K6</f>
        <v>117</v>
      </c>
      <c r="L6" s="490">
        <f>'[5]9 мес'!L6+[5]окт!L6</f>
        <v>8</v>
      </c>
      <c r="M6" s="490">
        <f>'[5]9 мес'!M6+[5]окт!M6</f>
        <v>14</v>
      </c>
      <c r="N6" s="490">
        <f>'[5]9 мес'!N6+[5]окт!N6</f>
        <v>0</v>
      </c>
      <c r="O6" s="490">
        <f>'[5]9 мес'!O6+[5]окт!O6</f>
        <v>3</v>
      </c>
      <c r="P6" s="490">
        <f>'[5]9 мес'!P6+[5]окт!P6</f>
        <v>8</v>
      </c>
      <c r="Q6" s="490">
        <f>'[5]9 мес'!Q6+[5]окт!Q6</f>
        <v>0</v>
      </c>
      <c r="R6" s="490">
        <f>'[5]9 мес'!R6+[5]окт!R6</f>
        <v>2</v>
      </c>
      <c r="S6" s="490">
        <f>'[5]9 мес'!S6+[5]окт!S6</f>
        <v>0</v>
      </c>
      <c r="T6" s="490">
        <v>17</v>
      </c>
      <c r="U6" s="490">
        <f>'[5]9 мес'!U6+[5]окт!U6</f>
        <v>23</v>
      </c>
      <c r="V6" s="490">
        <f>'[5]9 мес'!V6+[5]окт!V6</f>
        <v>2</v>
      </c>
    </row>
    <row r="7" spans="1:22" ht="15.75">
      <c r="A7" s="486">
        <v>2</v>
      </c>
      <c r="B7" s="487" t="s">
        <v>83</v>
      </c>
      <c r="C7" s="488">
        <v>8190.5</v>
      </c>
      <c r="D7" s="489">
        <f t="shared" ref="D7:D17" si="0">SUM(E7:U7)</f>
        <v>85</v>
      </c>
      <c r="E7" s="490">
        <f>'[5]9 мес'!E7+[5]окт!E7</f>
        <v>2</v>
      </c>
      <c r="F7" s="490">
        <f>'[5]9 мес'!F7+[5]окт!F7</f>
        <v>18</v>
      </c>
      <c r="G7" s="490">
        <f>'[5]9 мес'!G7+[5]окт!G7</f>
        <v>0</v>
      </c>
      <c r="H7" s="490">
        <f>'[5]9 мес'!H7+[5]окт!H7</f>
        <v>0</v>
      </c>
      <c r="I7" s="490">
        <f>'[5]9 мес'!I7+[5]окт!I7</f>
        <v>0</v>
      </c>
      <c r="J7" s="490">
        <f>'[5]9 мес'!J7+[5]окт!J7</f>
        <v>0</v>
      </c>
      <c r="K7" s="490">
        <f>'[5]9 мес'!K7+[5]окт!K7</f>
        <v>35</v>
      </c>
      <c r="L7" s="490">
        <f>'[5]9 мес'!L7+[5]окт!L7</f>
        <v>7</v>
      </c>
      <c r="M7" s="490">
        <f>'[5]9 мес'!M7+[5]окт!M7</f>
        <v>5</v>
      </c>
      <c r="N7" s="490">
        <f>'[5]9 мес'!N7+[5]окт!N7</f>
        <v>0</v>
      </c>
      <c r="O7" s="490">
        <f>'[5]9 мес'!O7+[5]окт!O7</f>
        <v>0</v>
      </c>
      <c r="P7" s="490">
        <f>'[5]9 мес'!P7+[5]окт!P7</f>
        <v>0</v>
      </c>
      <c r="Q7" s="490">
        <f>'[5]9 мес'!Q7+[5]окт!Q7</f>
        <v>0</v>
      </c>
      <c r="R7" s="490">
        <f>'[5]9 мес'!R7+[5]окт!R7</f>
        <v>2</v>
      </c>
      <c r="S7" s="490">
        <f>'[5]9 мес'!S7+[5]окт!S7</f>
        <v>1</v>
      </c>
      <c r="T7" s="490">
        <f>'[5]9 мес'!T7+[5]окт!T7</f>
        <v>2</v>
      </c>
      <c r="U7" s="490">
        <f>'[5]9 мес'!U7+[5]окт!U7</f>
        <v>13</v>
      </c>
      <c r="V7" s="490">
        <f>'[5]9 мес'!V7+[5]окт!V7</f>
        <v>2</v>
      </c>
    </row>
    <row r="8" spans="1:22" ht="15.75">
      <c r="A8" s="486">
        <v>3</v>
      </c>
      <c r="B8" s="487" t="s">
        <v>84</v>
      </c>
      <c r="C8" s="488">
        <v>12439.5</v>
      </c>
      <c r="D8" s="489">
        <f t="shared" si="0"/>
        <v>146</v>
      </c>
      <c r="E8" s="490">
        <f>'[5]9 мес'!E8+[5]окт!E8</f>
        <v>1</v>
      </c>
      <c r="F8" s="490">
        <f>'[5]9 мес'!F8+[5]окт!F8</f>
        <v>18</v>
      </c>
      <c r="G8" s="490">
        <f>'[5]9 мес'!G8+[5]окт!G8</f>
        <v>0</v>
      </c>
      <c r="H8" s="490">
        <f>'[5]9 мес'!H8+[5]окт!H8</f>
        <v>3</v>
      </c>
      <c r="I8" s="490">
        <f>'[5]9 мес'!I8+[5]окт!I8</f>
        <v>0</v>
      </c>
      <c r="J8" s="490">
        <f>'[5]9 мес'!J8+[5]окт!J8</f>
        <v>14</v>
      </c>
      <c r="K8" s="490">
        <f>'[5]9 мес'!K8+[5]окт!K8</f>
        <v>60</v>
      </c>
      <c r="L8" s="490">
        <f>'[5]9 мес'!L8+[5]окт!L8</f>
        <v>8</v>
      </c>
      <c r="M8" s="490">
        <f>'[5]9 мес'!M8+[5]окт!M8</f>
        <v>8</v>
      </c>
      <c r="N8" s="490">
        <f>'[5]9 мес'!N8+[5]окт!N8</f>
        <v>0</v>
      </c>
      <c r="O8" s="490">
        <f>'[5]9 мес'!O8+[5]окт!O8</f>
        <v>0</v>
      </c>
      <c r="P8" s="490">
        <f>'[5]9 мес'!P8+[5]окт!P8</f>
        <v>5</v>
      </c>
      <c r="Q8" s="490">
        <f>'[5]9 мес'!Q8+[5]окт!Q8</f>
        <v>0</v>
      </c>
      <c r="R8" s="490">
        <f>'[5]9 мес'!R8+[5]окт!R8</f>
        <v>0</v>
      </c>
      <c r="S8" s="490">
        <f>'[5]9 мес'!S8+[5]окт!S8</f>
        <v>0</v>
      </c>
      <c r="T8" s="490">
        <f>'[5]9 мес'!T8+[5]окт!T8</f>
        <v>12</v>
      </c>
      <c r="U8" s="490">
        <f>'[5]9 мес'!U8+[5]окт!U8</f>
        <v>17</v>
      </c>
      <c r="V8" s="490">
        <f>'[5]9 мес'!V8+[5]окт!V8</f>
        <v>0</v>
      </c>
    </row>
    <row r="9" spans="1:22" ht="15.75">
      <c r="A9" s="486">
        <v>4</v>
      </c>
      <c r="B9" s="487" t="s">
        <v>85</v>
      </c>
      <c r="C9" s="488">
        <v>13727</v>
      </c>
      <c r="D9" s="489">
        <f t="shared" si="0"/>
        <v>129</v>
      </c>
      <c r="E9" s="490">
        <f>'[5]9 мес'!E9+[5]окт!E9</f>
        <v>4</v>
      </c>
      <c r="F9" s="490">
        <f>'[5]9 мес'!F9+[5]окт!F9</f>
        <v>19</v>
      </c>
      <c r="G9" s="490">
        <f>'[5]9 мес'!G9+[5]окт!G9</f>
        <v>0</v>
      </c>
      <c r="H9" s="490">
        <f>'[5]9 мес'!H9+[5]окт!H9</f>
        <v>1</v>
      </c>
      <c r="I9" s="490">
        <f>'[5]9 мес'!I9+[5]окт!I9</f>
        <v>0</v>
      </c>
      <c r="J9" s="490">
        <f>'[5]9 мес'!J9+[5]окт!J9</f>
        <v>17</v>
      </c>
      <c r="K9" s="490">
        <f>'[5]9 мес'!K9+[5]окт!K9</f>
        <v>43</v>
      </c>
      <c r="L9" s="490">
        <f>'[5]9 мес'!L9+[5]окт!L9</f>
        <v>5</v>
      </c>
      <c r="M9" s="490">
        <f>'[5]9 мес'!M9+[5]окт!M9</f>
        <v>6</v>
      </c>
      <c r="N9" s="490">
        <f>'[5]9 мес'!N9+[5]окт!N9</f>
        <v>0</v>
      </c>
      <c r="O9" s="490">
        <f>'[5]9 мес'!O9+[5]окт!O9</f>
        <v>0</v>
      </c>
      <c r="P9" s="490">
        <f>'[5]9 мес'!P9+[5]окт!P9</f>
        <v>2</v>
      </c>
      <c r="Q9" s="490">
        <f>'[5]9 мес'!Q9+[5]окт!Q9</f>
        <v>0</v>
      </c>
      <c r="R9" s="490">
        <f>'[5]9 мес'!R9+[5]окт!R9</f>
        <v>0</v>
      </c>
      <c r="S9" s="490">
        <f>'[5]9 мес'!S9+[5]окт!S9</f>
        <v>0</v>
      </c>
      <c r="T9" s="490">
        <v>13</v>
      </c>
      <c r="U9" s="490">
        <f>'[5]9 мес'!U9+[5]окт!U9</f>
        <v>19</v>
      </c>
      <c r="V9" s="490">
        <f>'[5]9 мес'!V9+[5]окт!V9</f>
        <v>3</v>
      </c>
    </row>
    <row r="10" spans="1:22" ht="15.75">
      <c r="A10" s="491">
        <v>5</v>
      </c>
      <c r="B10" s="487" t="s">
        <v>86</v>
      </c>
      <c r="C10" s="488">
        <v>14224</v>
      </c>
      <c r="D10" s="489">
        <f t="shared" si="0"/>
        <v>154</v>
      </c>
      <c r="E10" s="490">
        <f>'[5]9 мес'!E10+[5]окт!E10</f>
        <v>0</v>
      </c>
      <c r="F10" s="490">
        <f>'[5]9 мес'!F10+[5]окт!F10</f>
        <v>15</v>
      </c>
      <c r="G10" s="490">
        <f>'[5]9 мес'!G10+[5]окт!G10</f>
        <v>0</v>
      </c>
      <c r="H10" s="490">
        <f>'[5]9 мес'!H10+[5]окт!H10</f>
        <v>6</v>
      </c>
      <c r="I10" s="490">
        <f>'[5]9 мес'!I10+[5]окт!I10</f>
        <v>0</v>
      </c>
      <c r="J10" s="490">
        <f>'[5]9 мес'!J10+[5]окт!J10</f>
        <v>5</v>
      </c>
      <c r="K10" s="490">
        <f>'[5]9 мес'!K10+[5]окт!K10</f>
        <v>54</v>
      </c>
      <c r="L10" s="490">
        <f>'[5]9 мес'!L10+[5]окт!L10</f>
        <v>8</v>
      </c>
      <c r="M10" s="490">
        <f>'[5]9 мес'!M10+[5]окт!M10</f>
        <v>5</v>
      </c>
      <c r="N10" s="490">
        <f>'[5]9 мес'!N10+[5]окт!N10</f>
        <v>0</v>
      </c>
      <c r="O10" s="490">
        <f>'[5]9 мес'!O10+[5]окт!O10</f>
        <v>0</v>
      </c>
      <c r="P10" s="490">
        <f>'[5]9 мес'!P10+[5]окт!P10</f>
        <v>20</v>
      </c>
      <c r="Q10" s="490">
        <f>'[5]9 мес'!Q10+[5]окт!Q10</f>
        <v>0</v>
      </c>
      <c r="R10" s="490">
        <f>'[5]9 мес'!R10+[5]окт!R10</f>
        <v>1</v>
      </c>
      <c r="S10" s="490">
        <f>'[5]9 мес'!S10+[5]окт!S10</f>
        <v>1</v>
      </c>
      <c r="T10" s="490">
        <f>'[5]9 мес'!T10+[5]окт!T10</f>
        <v>11</v>
      </c>
      <c r="U10" s="490">
        <f>'[5]9 мес'!U10+[5]окт!U10</f>
        <v>28</v>
      </c>
      <c r="V10" s="490">
        <f>'[5]9 мес'!V10+[5]окт!V10</f>
        <v>0</v>
      </c>
    </row>
    <row r="11" spans="1:22" ht="15.75">
      <c r="A11" s="486">
        <v>6</v>
      </c>
      <c r="B11" s="487" t="s">
        <v>87</v>
      </c>
      <c r="C11" s="488">
        <v>11693</v>
      </c>
      <c r="D11" s="489">
        <f t="shared" si="0"/>
        <v>104</v>
      </c>
      <c r="E11" s="490">
        <f>'[5]9 мес'!E11+[5]окт!E11</f>
        <v>0</v>
      </c>
      <c r="F11" s="490">
        <f>'[5]9 мес'!F11+[5]окт!F11</f>
        <v>16</v>
      </c>
      <c r="G11" s="490">
        <f>'[5]9 мес'!G11+[5]окт!G11</f>
        <v>0</v>
      </c>
      <c r="H11" s="490">
        <f>'[5]9 мес'!H11+[5]окт!H11</f>
        <v>0</v>
      </c>
      <c r="I11" s="490">
        <f>'[5]9 мес'!I11+[5]окт!I11</f>
        <v>0</v>
      </c>
      <c r="J11" s="490">
        <f>'[5]9 мес'!J11+[5]окт!J11</f>
        <v>2</v>
      </c>
      <c r="K11" s="490">
        <f>'[5]9 мес'!K11+[5]окт!K11</f>
        <v>43</v>
      </c>
      <c r="L11" s="490">
        <f>'[5]9 мес'!L11+[5]окт!L11</f>
        <v>2</v>
      </c>
      <c r="M11" s="490">
        <f>'[5]9 мес'!M11+[5]окт!M11</f>
        <v>7</v>
      </c>
      <c r="N11" s="490">
        <f>'[5]9 мес'!N11+[5]окт!N11</f>
        <v>0</v>
      </c>
      <c r="O11" s="490">
        <f>'[5]9 мес'!O11+[5]окт!O11</f>
        <v>0</v>
      </c>
      <c r="P11" s="490">
        <f>'[5]9 мес'!P11+[5]окт!P11</f>
        <v>0</v>
      </c>
      <c r="Q11" s="490">
        <f>'[5]9 мес'!Q11+[5]окт!Q11</f>
        <v>0</v>
      </c>
      <c r="R11" s="490">
        <f>'[5]9 мес'!R11+[5]окт!R11</f>
        <v>1</v>
      </c>
      <c r="S11" s="490">
        <f>'[5]9 мес'!S11+[5]окт!S11</f>
        <v>2</v>
      </c>
      <c r="T11" s="490">
        <f>'[5]9 мес'!T11+[5]окт!T11</f>
        <v>9</v>
      </c>
      <c r="U11" s="490">
        <f>'[5]9 мес'!U11+[5]окт!U11</f>
        <v>22</v>
      </c>
      <c r="V11" s="490">
        <f>'[5]9 мес'!V11+[5]окт!V11</f>
        <v>0</v>
      </c>
    </row>
    <row r="12" spans="1:22" ht="15.75">
      <c r="A12" s="486">
        <v>7</v>
      </c>
      <c r="B12" s="487" t="s">
        <v>88</v>
      </c>
      <c r="C12" s="488">
        <v>19403</v>
      </c>
      <c r="D12" s="489">
        <f t="shared" si="0"/>
        <v>111</v>
      </c>
      <c r="E12" s="490">
        <f>'[5]9 мес'!E12+[5]окт!E12</f>
        <v>2</v>
      </c>
      <c r="F12" s="490">
        <f>'[5]9 мес'!F12+[5]окт!F12</f>
        <v>20</v>
      </c>
      <c r="G12" s="490">
        <f>'[5]9 мес'!G12+[5]окт!G12</f>
        <v>0</v>
      </c>
      <c r="H12" s="490">
        <f>'[5]9 мес'!H12+[5]окт!H12</f>
        <v>0</v>
      </c>
      <c r="I12" s="490">
        <f>'[5]9 мес'!I12+[5]окт!I12</f>
        <v>0</v>
      </c>
      <c r="J12" s="490">
        <f>'[5]9 мес'!J12+[5]окт!J12</f>
        <v>2</v>
      </c>
      <c r="K12" s="490">
        <f>'[5]9 мес'!K12+[5]окт!K12</f>
        <v>47</v>
      </c>
      <c r="L12" s="490">
        <f>'[5]9 мес'!L12+[5]окт!L12</f>
        <v>3</v>
      </c>
      <c r="M12" s="490">
        <f>'[5]9 мес'!M12+[5]окт!M12</f>
        <v>6</v>
      </c>
      <c r="N12" s="490">
        <f>'[5]9 мес'!N12+[5]окт!N12</f>
        <v>0</v>
      </c>
      <c r="O12" s="490">
        <f>'[5]9 мес'!O12+[5]окт!O12</f>
        <v>0</v>
      </c>
      <c r="P12" s="490">
        <f>'[5]9 мес'!P12+[5]окт!P12</f>
        <v>2</v>
      </c>
      <c r="Q12" s="490">
        <f>'[5]9 мес'!Q12+[5]окт!Q12</f>
        <v>0</v>
      </c>
      <c r="R12" s="490">
        <f>'[5]9 мес'!R12+[5]окт!R12</f>
        <v>1</v>
      </c>
      <c r="S12" s="490">
        <f>'[5]9 мес'!S12+[5]окт!S12</f>
        <v>1</v>
      </c>
      <c r="T12" s="490">
        <f>'[5]9 мес'!T12+[5]окт!T12</f>
        <v>2</v>
      </c>
      <c r="U12" s="490">
        <f>'[5]9 мес'!U12+[5]окт!U12</f>
        <v>25</v>
      </c>
      <c r="V12" s="490">
        <f>'[5]9 мес'!V12+[5]окт!V12</f>
        <v>1</v>
      </c>
    </row>
    <row r="13" spans="1:22" ht="15.75">
      <c r="A13" s="492">
        <v>8</v>
      </c>
      <c r="B13" s="487" t="s">
        <v>89</v>
      </c>
      <c r="C13" s="488">
        <v>14589.5</v>
      </c>
      <c r="D13" s="489">
        <f t="shared" si="0"/>
        <v>114</v>
      </c>
      <c r="E13" s="490">
        <f>'[5]9 мес'!E13+[5]окт!E13</f>
        <v>1</v>
      </c>
      <c r="F13" s="490">
        <f>'[5]9 мес'!F13+[5]окт!F13</f>
        <v>16</v>
      </c>
      <c r="G13" s="490">
        <f>'[5]9 мес'!G13+[5]окт!G13</f>
        <v>0</v>
      </c>
      <c r="H13" s="490">
        <f>'[5]9 мес'!H13+[5]окт!H13</f>
        <v>0</v>
      </c>
      <c r="I13" s="490">
        <f>'[5]9 мес'!I13+[5]окт!I13</f>
        <v>0</v>
      </c>
      <c r="J13" s="490">
        <f>'[5]9 мес'!J13+[5]окт!J13</f>
        <v>3</v>
      </c>
      <c r="K13" s="490">
        <f>'[5]9 мес'!K13+[5]окт!K13</f>
        <v>48</v>
      </c>
      <c r="L13" s="490">
        <f>'[5]9 мес'!L13+[5]окт!L13</f>
        <v>5</v>
      </c>
      <c r="M13" s="490">
        <f>'[5]9 мес'!M13+[5]окт!M13</f>
        <v>5</v>
      </c>
      <c r="N13" s="490">
        <f>'[5]9 мес'!N13+[5]окт!N13</f>
        <v>0</v>
      </c>
      <c r="O13" s="490">
        <f>'[5]9 мес'!O13+[5]окт!O13</f>
        <v>0</v>
      </c>
      <c r="P13" s="490">
        <f>'[5]9 мес'!P13+[5]окт!P13</f>
        <v>3</v>
      </c>
      <c r="Q13" s="490">
        <f>'[5]9 мес'!Q13+[5]окт!Q13</f>
        <v>0</v>
      </c>
      <c r="R13" s="490">
        <f>'[5]9 мес'!R13+[5]окт!R13</f>
        <v>0</v>
      </c>
      <c r="S13" s="490">
        <f>'[5]9 мес'!S13+[5]окт!S13</f>
        <v>0</v>
      </c>
      <c r="T13" s="490">
        <f>'[5]9 мес'!T13+[5]окт!T13</f>
        <v>22</v>
      </c>
      <c r="U13" s="490">
        <f>'[5]9 мес'!U13+[5]окт!U13</f>
        <v>11</v>
      </c>
      <c r="V13" s="490">
        <f>'[5]9 мес'!V13+[5]окт!V13</f>
        <v>0</v>
      </c>
    </row>
    <row r="14" spans="1:22" ht="15.75">
      <c r="A14" s="486">
        <v>9</v>
      </c>
      <c r="B14" s="487" t="s">
        <v>90</v>
      </c>
      <c r="C14" s="488">
        <v>16150.5</v>
      </c>
      <c r="D14" s="489">
        <f t="shared" si="0"/>
        <v>171</v>
      </c>
      <c r="E14" s="490">
        <f>'[5]9 мес'!E14+[5]окт!E14</f>
        <v>1</v>
      </c>
      <c r="F14" s="490">
        <f>'[5]9 мес'!F14+[5]окт!F14</f>
        <v>27</v>
      </c>
      <c r="G14" s="490">
        <f>'[5]9 мес'!G14+[5]окт!G14</f>
        <v>0</v>
      </c>
      <c r="H14" s="490">
        <f>'[5]9 мес'!H14+[5]окт!H14</f>
        <v>3</v>
      </c>
      <c r="I14" s="490">
        <f>'[5]9 мес'!I14+[5]окт!I14</f>
        <v>0</v>
      </c>
      <c r="J14" s="490">
        <f>'[5]9 мес'!J14+[5]окт!J14</f>
        <v>2</v>
      </c>
      <c r="K14" s="490">
        <f>'[5]9 мес'!K14+[5]окт!K14</f>
        <v>58</v>
      </c>
      <c r="L14" s="490">
        <f>'[5]9 мес'!L14+[5]окт!L14</f>
        <v>7</v>
      </c>
      <c r="M14" s="490">
        <f>'[5]9 мес'!M14+[5]окт!M14</f>
        <v>8</v>
      </c>
      <c r="N14" s="490">
        <f>'[5]9 мес'!N14+[5]окт!N14</f>
        <v>0</v>
      </c>
      <c r="O14" s="490">
        <f>'[5]9 мес'!O14+[5]окт!O14</f>
        <v>2</v>
      </c>
      <c r="P14" s="490">
        <f>'[5]9 мес'!P14+[5]окт!P14</f>
        <v>1</v>
      </c>
      <c r="Q14" s="490">
        <f>'[5]9 мес'!Q14+[5]окт!Q14</f>
        <v>0</v>
      </c>
      <c r="R14" s="490">
        <f>'[5]9 мес'!R14+[5]окт!R14</f>
        <v>2</v>
      </c>
      <c r="S14" s="490">
        <f>'[5]9 мес'!S14+[5]окт!S14</f>
        <v>0</v>
      </c>
      <c r="T14" s="490">
        <f>'[5]9 мес'!T14+[5]окт!T14</f>
        <v>39</v>
      </c>
      <c r="U14" s="490">
        <f>'[5]9 мес'!U14+[5]окт!U14</f>
        <v>21</v>
      </c>
      <c r="V14" s="490">
        <f>'[5]9 мес'!V14+[5]окт!V14</f>
        <v>0</v>
      </c>
    </row>
    <row r="15" spans="1:22" ht="22.5" customHeight="1">
      <c r="A15" s="486">
        <v>10</v>
      </c>
      <c r="B15" s="493" t="s">
        <v>91</v>
      </c>
      <c r="C15" s="488">
        <v>10512</v>
      </c>
      <c r="D15" s="489">
        <f t="shared" si="0"/>
        <v>101</v>
      </c>
      <c r="E15" s="490">
        <f>'[5]9 мес'!E15+[5]окт!E15</f>
        <v>0</v>
      </c>
      <c r="F15" s="490">
        <f>'[5]9 мес'!F15+[5]окт!F15</f>
        <v>17</v>
      </c>
      <c r="G15" s="490">
        <f>'[5]9 мес'!G15+[5]окт!G15</f>
        <v>0</v>
      </c>
      <c r="H15" s="490">
        <f>'[5]9 мес'!H15+[5]окт!H15</f>
        <v>1</v>
      </c>
      <c r="I15" s="490">
        <f>'[5]9 мес'!I15+[5]окт!I15</f>
        <v>0</v>
      </c>
      <c r="J15" s="490">
        <f>'[5]9 мес'!J15+[5]окт!J15</f>
        <v>1</v>
      </c>
      <c r="K15" s="490">
        <f>'[5]9 мес'!K15+[5]окт!K15</f>
        <v>52</v>
      </c>
      <c r="L15" s="490">
        <f>'[5]9 мес'!L15+[5]окт!L15</f>
        <v>4</v>
      </c>
      <c r="M15" s="490">
        <f>'[5]9 мес'!M15+[5]окт!M15</f>
        <v>6</v>
      </c>
      <c r="N15" s="490">
        <f>'[5]9 мес'!N15+[5]окт!N15</f>
        <v>0</v>
      </c>
      <c r="O15" s="490">
        <f>'[5]9 мес'!O15+[5]окт!O15</f>
        <v>0</v>
      </c>
      <c r="P15" s="490">
        <f>'[5]9 мес'!P15+[5]окт!P15</f>
        <v>1</v>
      </c>
      <c r="Q15" s="490">
        <f>'[5]9 мес'!Q15+[5]окт!Q15</f>
        <v>0</v>
      </c>
      <c r="R15" s="490">
        <f>'[5]9 мес'!R15+[5]окт!R15</f>
        <v>0</v>
      </c>
      <c r="S15" s="490">
        <f>'[5]9 мес'!S15+[5]окт!S15</f>
        <v>0</v>
      </c>
      <c r="T15" s="490">
        <f>'[5]9 мес'!T15+[5]окт!T15</f>
        <v>9</v>
      </c>
      <c r="U15" s="490">
        <f>'[5]9 мес'!U15+[5]окт!U15</f>
        <v>10</v>
      </c>
      <c r="V15" s="490">
        <f>'[5]9 мес'!V15+[5]окт!V15</f>
        <v>0</v>
      </c>
    </row>
    <row r="16" spans="1:22" ht="15.75">
      <c r="A16" s="494" t="s">
        <v>148</v>
      </c>
      <c r="B16" s="495" t="s">
        <v>92</v>
      </c>
      <c r="C16" s="496">
        <v>155164</v>
      </c>
      <c r="D16" s="497">
        <f t="shared" ref="D16:V16" si="1">SUM(D6:D15)</f>
        <v>1378</v>
      </c>
      <c r="E16" s="498">
        <f t="shared" si="1"/>
        <v>17</v>
      </c>
      <c r="F16" s="498">
        <f t="shared" si="1"/>
        <v>221</v>
      </c>
      <c r="G16" s="498">
        <f t="shared" si="1"/>
        <v>0</v>
      </c>
      <c r="H16" s="498">
        <f t="shared" si="1"/>
        <v>22</v>
      </c>
      <c r="I16" s="498">
        <f t="shared" si="1"/>
        <v>0</v>
      </c>
      <c r="J16" s="498">
        <f t="shared" si="1"/>
        <v>48</v>
      </c>
      <c r="K16" s="498">
        <f t="shared" si="1"/>
        <v>557</v>
      </c>
      <c r="L16" s="498">
        <f t="shared" si="1"/>
        <v>57</v>
      </c>
      <c r="M16" s="498">
        <f t="shared" si="1"/>
        <v>70</v>
      </c>
      <c r="N16" s="499">
        <f t="shared" si="1"/>
        <v>0</v>
      </c>
      <c r="O16" s="498">
        <f t="shared" si="1"/>
        <v>5</v>
      </c>
      <c r="P16" s="498">
        <f t="shared" si="1"/>
        <v>42</v>
      </c>
      <c r="Q16" s="498">
        <f t="shared" si="1"/>
        <v>0</v>
      </c>
      <c r="R16" s="498">
        <f t="shared" si="1"/>
        <v>9</v>
      </c>
      <c r="S16" s="498">
        <f t="shared" si="1"/>
        <v>5</v>
      </c>
      <c r="T16" s="498">
        <f t="shared" si="1"/>
        <v>136</v>
      </c>
      <c r="U16" s="498">
        <f t="shared" si="1"/>
        <v>189</v>
      </c>
      <c r="V16" s="498">
        <f t="shared" si="1"/>
        <v>8</v>
      </c>
    </row>
    <row r="17" spans="1:32" ht="28.5" customHeight="1">
      <c r="A17" s="486">
        <v>11</v>
      </c>
      <c r="B17" s="500" t="s">
        <v>149</v>
      </c>
      <c r="C17" s="488">
        <v>64024.5</v>
      </c>
      <c r="D17" s="489">
        <f t="shared" si="0"/>
        <v>510</v>
      </c>
      <c r="E17" s="490">
        <f>'[5]9 мес'!E17+[5]окт!E17</f>
        <v>10</v>
      </c>
      <c r="F17" s="490">
        <f>'[5]9 мес'!F17+[5]окт!F17</f>
        <v>112</v>
      </c>
      <c r="G17" s="490">
        <f>'[5]9 мес'!G17+[5]окт!G17</f>
        <v>1</v>
      </c>
      <c r="H17" s="490">
        <f>'[5]9 мес'!H17+[5]окт!H17</f>
        <v>3</v>
      </c>
      <c r="I17" s="490">
        <f>'[5]9 мес'!I17+[5]окт!I17</f>
        <v>0</v>
      </c>
      <c r="J17" s="490">
        <f>'[5]9 мес'!J17+[5]окт!J17</f>
        <v>5</v>
      </c>
      <c r="K17" s="490">
        <f>'[5]9 мес'!K17+[5]окт!K17</f>
        <v>216</v>
      </c>
      <c r="L17" s="490">
        <f>'[5]9 мес'!L17+[5]окт!L17</f>
        <v>20</v>
      </c>
      <c r="M17" s="490">
        <f>'[5]9 мес'!M17+[5]окт!M17</f>
        <v>25</v>
      </c>
      <c r="N17" s="490">
        <f>'[5]9 мес'!N17+[5]окт!N17</f>
        <v>1</v>
      </c>
      <c r="O17" s="490">
        <f>'[5]9 мес'!O17+[5]окт!O17</f>
        <v>1</v>
      </c>
      <c r="P17" s="490">
        <f>'[5]9 мес'!P17+[5]окт!P17</f>
        <v>15</v>
      </c>
      <c r="Q17" s="490">
        <f>'[5]9 мес'!Q17+[5]окт!Q17</f>
        <v>0</v>
      </c>
      <c r="R17" s="490">
        <f>'[5]9 мес'!R17+[5]окт!R17</f>
        <v>4</v>
      </c>
      <c r="S17" s="490">
        <f>'[5]9 мес'!S17+[5]окт!S17</f>
        <v>3</v>
      </c>
      <c r="T17" s="490">
        <f>'[5]9 мес'!T17+[5]окт!T17</f>
        <v>38</v>
      </c>
      <c r="U17" s="490">
        <f>'[5]9 мес'!U17+[5]окт!U17</f>
        <v>56</v>
      </c>
      <c r="V17" s="490">
        <f>'[5]9 мес'!V17+[5]окт!V17</f>
        <v>3</v>
      </c>
    </row>
    <row r="18" spans="1:32" ht="42.75" customHeight="1">
      <c r="A18" s="501" t="s">
        <v>171</v>
      </c>
      <c r="B18" s="502"/>
      <c r="C18" s="503">
        <v>219188.5</v>
      </c>
      <c r="D18" s="504">
        <f>D16+D17</f>
        <v>1888</v>
      </c>
      <c r="E18" s="504">
        <f>E16+E17</f>
        <v>27</v>
      </c>
      <c r="F18" s="504">
        <f t="shared" ref="F18:V18" si="2">F16+F17</f>
        <v>333</v>
      </c>
      <c r="G18" s="504">
        <f t="shared" si="2"/>
        <v>1</v>
      </c>
      <c r="H18" s="504">
        <f t="shared" si="2"/>
        <v>25</v>
      </c>
      <c r="I18" s="504">
        <f t="shared" si="2"/>
        <v>0</v>
      </c>
      <c r="J18" s="504">
        <f t="shared" si="2"/>
        <v>53</v>
      </c>
      <c r="K18" s="504">
        <f t="shared" si="2"/>
        <v>773</v>
      </c>
      <c r="L18" s="504">
        <f t="shared" si="2"/>
        <v>77</v>
      </c>
      <c r="M18" s="504">
        <f t="shared" si="2"/>
        <v>95</v>
      </c>
      <c r="N18" s="505">
        <f t="shared" si="2"/>
        <v>1</v>
      </c>
      <c r="O18" s="506">
        <f t="shared" si="2"/>
        <v>6</v>
      </c>
      <c r="P18" s="506">
        <f t="shared" si="2"/>
        <v>57</v>
      </c>
      <c r="Q18" s="506">
        <f t="shared" si="2"/>
        <v>0</v>
      </c>
      <c r="R18" s="506">
        <f t="shared" si="2"/>
        <v>13</v>
      </c>
      <c r="S18" s="506">
        <f t="shared" si="2"/>
        <v>8</v>
      </c>
      <c r="T18" s="506">
        <f t="shared" si="2"/>
        <v>174</v>
      </c>
      <c r="U18" s="506">
        <f t="shared" si="2"/>
        <v>245</v>
      </c>
      <c r="V18" s="506">
        <f t="shared" si="2"/>
        <v>11</v>
      </c>
    </row>
    <row r="19" spans="1:32" ht="32.25" customHeight="1" thickBot="1">
      <c r="A19" s="507" t="s">
        <v>151</v>
      </c>
      <c r="B19" s="507"/>
      <c r="C19" s="507"/>
      <c r="D19" s="508">
        <v>1</v>
      </c>
      <c r="E19" s="509">
        <f>SUM(E18/$D$18)*1</f>
        <v>1.4300847457627119E-2</v>
      </c>
      <c r="F19" s="509">
        <f>SUM(F18/$D$18)*1</f>
        <v>0.1763771186440678</v>
      </c>
      <c r="G19" s="509">
        <f t="shared" ref="G19:V19" si="3">SUM(G18/$D$18)*1</f>
        <v>5.2966101694915254E-4</v>
      </c>
      <c r="H19" s="509">
        <f t="shared" si="3"/>
        <v>1.3241525423728813E-2</v>
      </c>
      <c r="I19" s="509">
        <f t="shared" si="3"/>
        <v>0</v>
      </c>
      <c r="J19" s="509">
        <f t="shared" si="3"/>
        <v>2.8072033898305086E-2</v>
      </c>
      <c r="K19" s="509">
        <f t="shared" si="3"/>
        <v>0.40942796610169491</v>
      </c>
      <c r="L19" s="509">
        <f t="shared" si="3"/>
        <v>4.0783898305084748E-2</v>
      </c>
      <c r="M19" s="509">
        <f t="shared" si="3"/>
        <v>5.0317796610169489E-2</v>
      </c>
      <c r="N19" s="509">
        <f t="shared" si="3"/>
        <v>5.2966101694915254E-4</v>
      </c>
      <c r="O19" s="509">
        <f t="shared" si="3"/>
        <v>3.1779661016949155E-3</v>
      </c>
      <c r="P19" s="509">
        <f t="shared" si="3"/>
        <v>3.0190677966101694E-2</v>
      </c>
      <c r="Q19" s="509">
        <f t="shared" si="3"/>
        <v>0</v>
      </c>
      <c r="R19" s="509">
        <f t="shared" si="3"/>
        <v>6.8855932203389829E-3</v>
      </c>
      <c r="S19" s="509">
        <f t="shared" si="3"/>
        <v>4.2372881355932203E-3</v>
      </c>
      <c r="T19" s="509">
        <f t="shared" si="3"/>
        <v>9.2161016949152547E-2</v>
      </c>
      <c r="U19" s="509">
        <f t="shared" si="3"/>
        <v>0.12976694915254236</v>
      </c>
      <c r="V19" s="509">
        <f t="shared" si="3"/>
        <v>5.8262711864406781E-3</v>
      </c>
    </row>
    <row r="20" spans="1:32" s="513" customFormat="1" ht="44.25" customHeight="1" thickBot="1">
      <c r="A20" s="510" t="s">
        <v>172</v>
      </c>
      <c r="B20" s="510"/>
      <c r="C20" s="511"/>
      <c r="D20" s="512">
        <f>D18*100000/$C18*1.201</f>
        <v>1034.4922292912265</v>
      </c>
      <c r="E20" s="512">
        <f t="shared" ref="E20:V20" si="4">E18*100000/$C18*1.201</f>
        <v>14.794115567194448</v>
      </c>
      <c r="F20" s="512">
        <f t="shared" si="4"/>
        <v>182.46075866206485</v>
      </c>
      <c r="G20" s="512">
        <f t="shared" si="4"/>
        <v>0.54793020619238697</v>
      </c>
      <c r="H20" s="512">
        <f t="shared" si="4"/>
        <v>13.698255154809672</v>
      </c>
      <c r="I20" s="512">
        <f t="shared" si="4"/>
        <v>0</v>
      </c>
      <c r="J20" s="512">
        <f t="shared" si="4"/>
        <v>29.040300928196505</v>
      </c>
      <c r="K20" s="512">
        <f t="shared" si="4"/>
        <v>423.55004938671516</v>
      </c>
      <c r="L20" s="512">
        <f t="shared" si="4"/>
        <v>42.19062587681379</v>
      </c>
      <c r="M20" s="512">
        <f t="shared" si="4"/>
        <v>52.053369588276766</v>
      </c>
      <c r="N20" s="512">
        <f t="shared" si="4"/>
        <v>0.54793020619238697</v>
      </c>
      <c r="O20" s="512">
        <f t="shared" si="4"/>
        <v>3.2875812371543218</v>
      </c>
      <c r="P20" s="512">
        <f t="shared" si="4"/>
        <v>31.232021752966055</v>
      </c>
      <c r="Q20" s="512">
        <f t="shared" si="4"/>
        <v>0</v>
      </c>
      <c r="R20" s="512">
        <f>R18*100000/2532</f>
        <v>513.42812006319116</v>
      </c>
      <c r="S20" s="512">
        <f t="shared" si="4"/>
        <v>4.3834416495390958</v>
      </c>
      <c r="T20" s="512">
        <f t="shared" si="4"/>
        <v>95.33985587747533</v>
      </c>
      <c r="U20" s="512">
        <f t="shared" si="4"/>
        <v>134.24290051713481</v>
      </c>
      <c r="V20" s="512">
        <f t="shared" si="4"/>
        <v>6.027232268116256</v>
      </c>
      <c r="X20" s="514"/>
      <c r="AB20" s="515"/>
      <c r="AC20" s="515"/>
      <c r="AD20" s="515"/>
      <c r="AE20" s="515"/>
      <c r="AF20" s="515"/>
    </row>
    <row r="21" spans="1:32" s="425" customFormat="1" ht="27" customHeight="1">
      <c r="A21" s="516" t="s">
        <v>173</v>
      </c>
      <c r="B21" s="517"/>
      <c r="C21" s="518"/>
      <c r="D21" s="519">
        <v>1003.4711545501135</v>
      </c>
      <c r="E21" s="519">
        <v>14.288198257559118</v>
      </c>
      <c r="F21" s="519">
        <v>148.37744344388315</v>
      </c>
      <c r="G21" s="519">
        <v>1.0990921736583938</v>
      </c>
      <c r="H21" s="519">
        <v>18.684566952192693</v>
      </c>
      <c r="I21" s="519">
        <v>0</v>
      </c>
      <c r="J21" s="519">
        <v>44.513233033164944</v>
      </c>
      <c r="K21" s="519">
        <v>415.4568416428728</v>
      </c>
      <c r="L21" s="519">
        <v>40.666410425360567</v>
      </c>
      <c r="M21" s="519">
        <v>53.305970422432097</v>
      </c>
      <c r="N21" s="519">
        <v>1.0990921736583938</v>
      </c>
      <c r="O21" s="519">
        <v>3.8468226078043783</v>
      </c>
      <c r="P21" s="519">
        <v>17.585474778534302</v>
      </c>
      <c r="Q21" s="519">
        <v>84.7</v>
      </c>
      <c r="R21" s="519">
        <f>22*100000/2836</f>
        <v>775.74047954866012</v>
      </c>
      <c r="S21" s="519">
        <v>1.6486382604875907</v>
      </c>
      <c r="T21" s="519">
        <v>89.026466066329888</v>
      </c>
      <c r="U21" s="519">
        <v>140.13425214144522</v>
      </c>
      <c r="V21" s="519">
        <v>7.1440991287795592</v>
      </c>
    </row>
    <row r="22" spans="1:32" s="460" customFormat="1" ht="27" customHeight="1">
      <c r="A22" s="520" t="s">
        <v>174</v>
      </c>
      <c r="B22" s="520"/>
      <c r="C22" s="520"/>
      <c r="D22" s="521">
        <f>D20/D21-100%</f>
        <v>3.0913768273708619E-2</v>
      </c>
      <c r="E22" s="521">
        <f t="shared" ref="E22:V22" si="5">E20/E21-100%</f>
        <v>3.5408054991655558E-2</v>
      </c>
      <c r="F22" s="521">
        <f t="shared" si="5"/>
        <v>0.22970685049626249</v>
      </c>
      <c r="G22" s="521">
        <f t="shared" si="5"/>
        <v>-0.50147019574475848</v>
      </c>
      <c r="H22" s="521">
        <f t="shared" si="5"/>
        <v>-0.26686793491876248</v>
      </c>
      <c r="I22" s="521"/>
      <c r="J22" s="521">
        <f t="shared" si="5"/>
        <v>-0.34760297220919012</v>
      </c>
      <c r="K22" s="521">
        <f t="shared" si="5"/>
        <v>1.948026108280887E-2</v>
      </c>
      <c r="L22" s="521">
        <f t="shared" si="5"/>
        <v>3.7480943990637616E-2</v>
      </c>
      <c r="M22" s="521">
        <f t="shared" si="5"/>
        <v>-2.3498321561897906E-2</v>
      </c>
      <c r="N22" s="521">
        <f t="shared" si="5"/>
        <v>-0.50147019574475848</v>
      </c>
      <c r="O22" s="521">
        <f t="shared" si="5"/>
        <v>-0.14537747841958604</v>
      </c>
      <c r="P22" s="521">
        <f t="shared" si="5"/>
        <v>0.77601242765929768</v>
      </c>
      <c r="Q22" s="521"/>
      <c r="R22" s="521">
        <f t="shared" si="5"/>
        <v>-0.33814447795490454</v>
      </c>
      <c r="S22" s="521">
        <f t="shared" si="5"/>
        <v>1.6588256226946214</v>
      </c>
      <c r="T22" s="521">
        <f t="shared" si="5"/>
        <v>7.0915875807555873E-2</v>
      </c>
      <c r="U22" s="521">
        <f t="shared" si="5"/>
        <v>-4.2040768293849617E-2</v>
      </c>
      <c r="V22" s="521">
        <f t="shared" si="5"/>
        <v>-0.15633417741420674</v>
      </c>
    </row>
    <row r="23" spans="1:32" s="528" customFormat="1" ht="24" customHeight="1">
      <c r="A23" s="522" t="s">
        <v>175</v>
      </c>
      <c r="B23" s="523"/>
      <c r="C23" s="524"/>
      <c r="D23" s="525">
        <v>1826</v>
      </c>
      <c r="E23" s="525">
        <v>25</v>
      </c>
      <c r="F23" s="525">
        <v>270</v>
      </c>
      <c r="G23" s="525">
        <v>2</v>
      </c>
      <c r="H23" s="525">
        <v>34</v>
      </c>
      <c r="I23" s="525">
        <v>0</v>
      </c>
      <c r="J23" s="525">
        <v>82</v>
      </c>
      <c r="K23" s="525">
        <v>751</v>
      </c>
      <c r="L23" s="525">
        <v>74</v>
      </c>
      <c r="M23" s="525">
        <v>97</v>
      </c>
      <c r="N23" s="525">
        <v>1</v>
      </c>
      <c r="O23" s="525">
        <v>4</v>
      </c>
      <c r="P23" s="525">
        <v>37</v>
      </c>
      <c r="Q23" s="525">
        <v>2</v>
      </c>
      <c r="R23" s="525">
        <v>27</v>
      </c>
      <c r="S23" s="525">
        <v>3</v>
      </c>
      <c r="T23" s="525">
        <v>163</v>
      </c>
      <c r="U23" s="526">
        <v>254</v>
      </c>
      <c r="V23" s="527">
        <v>13</v>
      </c>
    </row>
    <row r="24" spans="1:32" s="528" customFormat="1" ht="21" customHeight="1">
      <c r="A24" s="529" t="s">
        <v>176</v>
      </c>
      <c r="B24" s="529"/>
      <c r="C24" s="529"/>
      <c r="D24" s="530">
        <v>969.3</v>
      </c>
      <c r="E24" s="530">
        <v>16</v>
      </c>
      <c r="F24" s="530">
        <v>143</v>
      </c>
      <c r="G24" s="530"/>
      <c r="H24" s="530">
        <v>15.8</v>
      </c>
      <c r="I24" s="530">
        <v>1.1000000000000001</v>
      </c>
      <c r="J24" s="530">
        <v>29.3</v>
      </c>
      <c r="K24" s="530">
        <v>401.3</v>
      </c>
      <c r="L24" s="530">
        <v>52.4</v>
      </c>
      <c r="M24" s="530">
        <v>44.3</v>
      </c>
      <c r="N24" s="530">
        <v>0.6</v>
      </c>
      <c r="O24" s="530">
        <v>3.3</v>
      </c>
      <c r="P24" s="530">
        <v>13.2</v>
      </c>
      <c r="Q24" s="530">
        <v>41.6</v>
      </c>
      <c r="R24" s="530">
        <v>498.7</v>
      </c>
      <c r="S24" s="530">
        <v>5</v>
      </c>
      <c r="T24" s="530">
        <v>107.6</v>
      </c>
      <c r="U24" s="530">
        <v>129.69999999999999</v>
      </c>
      <c r="V24" s="530">
        <v>7.7</v>
      </c>
    </row>
  </sheetData>
  <mergeCells count="14">
    <mergeCell ref="A24:C24"/>
    <mergeCell ref="A18:B18"/>
    <mergeCell ref="A19:C19"/>
    <mergeCell ref="A20:C20"/>
    <mergeCell ref="A21:C21"/>
    <mergeCell ref="A22:C22"/>
    <mergeCell ref="A23:C23"/>
    <mergeCell ref="A1:V1"/>
    <mergeCell ref="A2:S2"/>
    <mergeCell ref="A3:N3"/>
    <mergeCell ref="A4:A5"/>
    <mergeCell ref="B4:B5"/>
    <mergeCell ref="C4:C5"/>
    <mergeCell ref="D4:D5"/>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Zeros="0" topLeftCell="A13" zoomScaleNormal="100" workbookViewId="0">
      <selection activeCell="F10" sqref="F10"/>
    </sheetView>
  </sheetViews>
  <sheetFormatPr defaultRowHeight="12.75" customHeight="1"/>
  <cols>
    <col min="1" max="1" width="3.875" style="349" customWidth="1"/>
    <col min="2" max="2" width="15.875" style="349" customWidth="1"/>
    <col min="3" max="3" width="10" style="349" customWidth="1"/>
    <col min="4" max="4" width="7.625" style="349" customWidth="1"/>
    <col min="5" max="5" width="7.25" style="349" customWidth="1"/>
    <col min="6" max="6" width="6.75" style="349" customWidth="1"/>
    <col min="7" max="7" width="6.25" style="349" customWidth="1"/>
    <col min="8" max="8" width="7.75" style="349" customWidth="1"/>
    <col min="9" max="9" width="5.75" style="349" customWidth="1"/>
    <col min="10" max="10" width="6.875" style="349" customWidth="1"/>
    <col min="11" max="11" width="7" style="349" customWidth="1"/>
    <col min="12" max="12" width="6.625" style="349" customWidth="1"/>
    <col min="13" max="13" width="6.375" style="349" customWidth="1"/>
    <col min="14" max="16" width="5.875" style="349" customWidth="1"/>
    <col min="17" max="17" width="6.375" style="349" customWidth="1"/>
    <col min="18" max="19" width="7.25" style="349" customWidth="1"/>
    <col min="20" max="20" width="6.25" style="349" customWidth="1"/>
    <col min="21" max="21" width="7.375" style="349" customWidth="1"/>
    <col min="22" max="22" width="6.375" style="349" customWidth="1"/>
    <col min="23" max="16384" width="9" style="349"/>
  </cols>
  <sheetData>
    <row r="1" spans="1:29" ht="27" customHeight="1">
      <c r="A1" s="531" t="s">
        <v>162</v>
      </c>
      <c r="B1" s="531"/>
      <c r="C1" s="531"/>
      <c r="D1" s="531"/>
      <c r="E1" s="531"/>
      <c r="F1" s="531"/>
      <c r="G1" s="531"/>
      <c r="H1" s="531"/>
      <c r="I1" s="531"/>
      <c r="J1" s="531"/>
      <c r="K1" s="531"/>
      <c r="L1" s="531"/>
      <c r="M1" s="531"/>
      <c r="N1" s="531"/>
      <c r="O1" s="531"/>
      <c r="P1" s="531"/>
      <c r="Q1" s="531"/>
      <c r="R1" s="531"/>
      <c r="S1" s="531"/>
      <c r="T1" s="531"/>
      <c r="U1" s="531"/>
    </row>
    <row r="2" spans="1:29" ht="27" customHeight="1">
      <c r="A2" s="351" t="s">
        <v>177</v>
      </c>
      <c r="B2" s="351"/>
      <c r="C2" s="351"/>
      <c r="D2" s="351"/>
      <c r="E2" s="351"/>
      <c r="F2" s="351"/>
      <c r="G2" s="351"/>
      <c r="H2" s="351"/>
      <c r="I2" s="351"/>
      <c r="J2" s="351"/>
      <c r="K2" s="351"/>
      <c r="L2" s="351"/>
      <c r="M2" s="351"/>
      <c r="N2" s="351"/>
      <c r="O2" s="351"/>
      <c r="P2" s="351"/>
      <c r="Q2" s="351"/>
      <c r="R2" s="351"/>
      <c r="S2" s="351"/>
      <c r="T2" s="351"/>
      <c r="U2" s="351"/>
    </row>
    <row r="3" spans="1:29" ht="21" customHeight="1" thickBot="1">
      <c r="A3" s="469" t="s">
        <v>164</v>
      </c>
      <c r="B3" s="469"/>
      <c r="C3" s="469"/>
      <c r="D3" s="469"/>
      <c r="E3" s="469"/>
      <c r="F3" s="469"/>
      <c r="G3" s="469"/>
      <c r="H3" s="469"/>
      <c r="I3" s="469"/>
      <c r="J3" s="469"/>
      <c r="K3" s="469"/>
      <c r="L3" s="469"/>
      <c r="M3" s="469"/>
      <c r="N3" s="469"/>
    </row>
    <row r="4" spans="1:29" ht="121.5" customHeight="1" thickBot="1">
      <c r="A4" s="353" t="s">
        <v>111</v>
      </c>
      <c r="B4" s="354" t="s">
        <v>112</v>
      </c>
      <c r="C4" s="353" t="s">
        <v>178</v>
      </c>
      <c r="D4" s="356" t="s">
        <v>114</v>
      </c>
      <c r="E4" s="357" t="s">
        <v>115</v>
      </c>
      <c r="F4" s="357" t="s">
        <v>116</v>
      </c>
      <c r="G4" s="357" t="s">
        <v>117</v>
      </c>
      <c r="H4" s="357" t="s">
        <v>118</v>
      </c>
      <c r="I4" s="532" t="s">
        <v>119</v>
      </c>
      <c r="J4" s="357" t="s">
        <v>120</v>
      </c>
      <c r="K4" s="357" t="s">
        <v>121</v>
      </c>
      <c r="L4" s="357" t="s">
        <v>122</v>
      </c>
      <c r="M4" s="357" t="s">
        <v>123</v>
      </c>
      <c r="N4" s="357" t="s">
        <v>124</v>
      </c>
      <c r="O4" s="357" t="s">
        <v>125</v>
      </c>
      <c r="P4" s="357" t="s">
        <v>126</v>
      </c>
      <c r="Q4" s="532" t="s">
        <v>179</v>
      </c>
      <c r="R4" s="357" t="s">
        <v>167</v>
      </c>
      <c r="S4" s="357" t="s">
        <v>168</v>
      </c>
      <c r="T4" s="358" t="s">
        <v>128</v>
      </c>
      <c r="U4" s="533" t="s">
        <v>129</v>
      </c>
      <c r="V4" s="534" t="s">
        <v>130</v>
      </c>
      <c r="AC4" s="535" t="s">
        <v>180</v>
      </c>
    </row>
    <row r="5" spans="1:29" ht="38.25" customHeight="1">
      <c r="A5" s="353"/>
      <c r="B5" s="354"/>
      <c r="C5" s="353"/>
      <c r="D5" s="356"/>
      <c r="E5" s="363" t="s">
        <v>132</v>
      </c>
      <c r="F5" s="363" t="s">
        <v>133</v>
      </c>
      <c r="G5" s="363" t="s">
        <v>134</v>
      </c>
      <c r="H5" s="363" t="s">
        <v>135</v>
      </c>
      <c r="I5" s="363" t="s">
        <v>136</v>
      </c>
      <c r="J5" s="363" t="s">
        <v>137</v>
      </c>
      <c r="K5" s="364" t="s">
        <v>138</v>
      </c>
      <c r="L5" s="363" t="s">
        <v>139</v>
      </c>
      <c r="M5" s="363" t="s">
        <v>140</v>
      </c>
      <c r="N5" s="363" t="s">
        <v>141</v>
      </c>
      <c r="O5" s="363" t="s">
        <v>142</v>
      </c>
      <c r="P5" s="363" t="s">
        <v>143</v>
      </c>
      <c r="Q5" s="363" t="s">
        <v>169</v>
      </c>
      <c r="R5" s="363" t="s">
        <v>170</v>
      </c>
      <c r="S5" s="363" t="s">
        <v>144</v>
      </c>
      <c r="T5" s="366" t="s">
        <v>145</v>
      </c>
      <c r="U5" s="536" t="s">
        <v>146</v>
      </c>
      <c r="V5" s="369" t="s">
        <v>147</v>
      </c>
      <c r="W5" s="352"/>
      <c r="AC5" s="535"/>
    </row>
    <row r="6" spans="1:29" ht="18.75" customHeight="1">
      <c r="A6" s="371">
        <v>1</v>
      </c>
      <c r="B6" s="372" t="s">
        <v>82</v>
      </c>
      <c r="C6" s="488">
        <v>34235</v>
      </c>
      <c r="D6" s="537">
        <f>'[5]10 мес-19'!D6/'[5]10 мес-19'!$C6*120100</f>
        <v>922.63180955162841</v>
      </c>
      <c r="E6" s="537">
        <f>'[5]10 мес-19'!E6/'[5]10 мес-19'!$C6*120100</f>
        <v>21.048634438440192</v>
      </c>
      <c r="F6" s="537">
        <f>'[5]10 мес-19'!F6/'[5]10 мес-19'!$C6*120100</f>
        <v>192.94581568570175</v>
      </c>
      <c r="G6" s="537">
        <f>'[5]10 мес-19'!G6/'[5]10 мес-19'!$C6*120100</f>
        <v>0</v>
      </c>
      <c r="H6" s="537">
        <f>'[5]10 мес-19'!H6/'[5]10 мес-19'!$C6*120100</f>
        <v>28.064845917920259</v>
      </c>
      <c r="I6" s="537">
        <f>'[5]10 мес-19'!I6/'[5]10 мес-19'!$C6*120100</f>
        <v>0</v>
      </c>
      <c r="J6" s="537">
        <f>'[5]10 мес-19'!J6/'[5]10 мес-19'!$C6*120100</f>
        <v>7.0162114794800647</v>
      </c>
      <c r="K6" s="537">
        <f>'[5]10 мес-19'!K6/'[5]10 мес-19'!$C6*120100</f>
        <v>410.44837154958373</v>
      </c>
      <c r="L6" s="537">
        <f>'[5]10 мес-19'!L6/'[5]10 мес-19'!$C6*120100</f>
        <v>28.064845917920259</v>
      </c>
      <c r="M6" s="537">
        <f>'[5]10 мес-19'!M6/'[5]10 мес-19'!$C6*120100</f>
        <v>49.113480356360448</v>
      </c>
      <c r="N6" s="537">
        <f>'[5]10 мес-19'!N6/'[5]10 мес-19'!$C6*120100</f>
        <v>0</v>
      </c>
      <c r="O6" s="537">
        <f>'[5]10 мес-19'!O6/'[5]10 мес-19'!$C6*120100</f>
        <v>10.524317219220096</v>
      </c>
      <c r="P6" s="537">
        <f>'[5]10 мес-19'!P6/'[5]10 мес-19'!$C6*120100</f>
        <v>28.064845917920259</v>
      </c>
      <c r="Q6" s="537">
        <f>'[5]10 мес-19'!Q6/'[5]10 мес-19'!$C6*120100</f>
        <v>0</v>
      </c>
      <c r="R6" s="537">
        <f>'[5]10 мес-19'!R6/AC6*120100</f>
        <v>964.65863453815257</v>
      </c>
      <c r="S6" s="537">
        <f>'[5]10 мес-19'!S6/'[5]10 мес-19'!$C6*120100</f>
        <v>0</v>
      </c>
      <c r="T6" s="537">
        <f>'[5]10 мес-19'!T6/'[5]10 мес-19'!$C6*120100</f>
        <v>59.637797575580549</v>
      </c>
      <c r="U6" s="537">
        <f>'[5]10 мес-19'!U6/'[5]10 мес-19'!$C6*120100</f>
        <v>80.686432014020738</v>
      </c>
      <c r="V6" s="537">
        <f>'[5]10 мес-19'!V6/'[5]10 мес-19'!$C6*120100</f>
        <v>7.0162114794800647</v>
      </c>
      <c r="W6" s="538"/>
      <c r="AC6" s="212">
        <v>249</v>
      </c>
    </row>
    <row r="7" spans="1:29" ht="18.75" customHeight="1">
      <c r="A7" s="371">
        <v>2</v>
      </c>
      <c r="B7" s="372" t="s">
        <v>83</v>
      </c>
      <c r="C7" s="488">
        <v>8190.5</v>
      </c>
      <c r="D7" s="537">
        <f>'[5]10 мес-19'!D7/'[5]10 мес-19'!$C7*120100</f>
        <v>1246.3830047005679</v>
      </c>
      <c r="E7" s="537">
        <f>'[5]10 мес-19'!E7/'[5]10 мес-19'!$C7*120100</f>
        <v>29.326658934131004</v>
      </c>
      <c r="F7" s="537">
        <f>'[5]10 мес-19'!F7/'[5]10 мес-19'!$C7*120100</f>
        <v>263.93993040717908</v>
      </c>
      <c r="G7" s="537">
        <f>'[5]10 мес-19'!G7/'[5]10 мес-19'!$C7*120100</f>
        <v>0</v>
      </c>
      <c r="H7" s="537">
        <f>'[5]10 мес-19'!H7/'[5]10 мес-19'!$C7*120100</f>
        <v>0</v>
      </c>
      <c r="I7" s="537">
        <f>'[5]10 мес-19'!I7/'[5]10 мес-19'!$C7*120100</f>
        <v>0</v>
      </c>
      <c r="J7" s="537">
        <f>'[5]10 мес-19'!J7/'[5]10 мес-19'!$C7*120100</f>
        <v>0</v>
      </c>
      <c r="K7" s="537">
        <f>'[5]10 мес-19'!K7/'[5]10 мес-19'!$C7*120100</f>
        <v>513.21653134729263</v>
      </c>
      <c r="L7" s="537">
        <f>'[5]10 мес-19'!L7/'[5]10 мес-19'!$C7*120100</f>
        <v>102.64330626945852</v>
      </c>
      <c r="M7" s="537">
        <f>'[5]10 мес-19'!M7/'[5]10 мес-19'!$C7*120100</f>
        <v>73.316647335327502</v>
      </c>
      <c r="N7" s="537">
        <f>'[5]10 мес-19'!N7/'[5]10 мес-19'!$C7*120100</f>
        <v>0</v>
      </c>
      <c r="O7" s="537">
        <f>'[5]10 мес-19'!O7/'[5]10 мес-19'!$C7*120100</f>
        <v>0</v>
      </c>
      <c r="P7" s="537">
        <f>'[5]10 мес-19'!P7/'[5]10 мес-19'!$C7*120100</f>
        <v>0</v>
      </c>
      <c r="Q7" s="537">
        <f>'[5]10 мес-19'!Q7/'[5]10 мес-19'!$C7*120100</f>
        <v>0</v>
      </c>
      <c r="R7" s="537">
        <f>'[5]10 мес-19'!R7/AC7*120100</f>
        <v>2929.268292682927</v>
      </c>
      <c r="S7" s="537">
        <f>'[5]10 мес-19'!S7/'[5]10 мес-19'!$C7*120100</f>
        <v>14.663329467065502</v>
      </c>
      <c r="T7" s="537">
        <f>'[5]10 мес-19'!T7/'[5]10 мес-19'!$C7*120100</f>
        <v>29.326658934131004</v>
      </c>
      <c r="U7" s="537">
        <f>'[5]10 мес-19'!U7/'[5]10 мес-19'!$C7*120100</f>
        <v>190.62328307185152</v>
      </c>
      <c r="V7" s="537">
        <f>'[5]10 мес-19'!V7/'[5]10 мес-19'!$C7*120100</f>
        <v>29.326658934131004</v>
      </c>
      <c r="W7" s="538"/>
      <c r="AC7" s="212">
        <v>82</v>
      </c>
    </row>
    <row r="8" spans="1:29" ht="18.75" customHeight="1">
      <c r="A8" s="371">
        <v>3</v>
      </c>
      <c r="B8" s="372" t="s">
        <v>84</v>
      </c>
      <c r="C8" s="488">
        <v>12439.5</v>
      </c>
      <c r="D8" s="537">
        <f>'[5]10 мес-19'!D8/'[5]10 мес-19'!$C8*120100</f>
        <v>1409.5904176212869</v>
      </c>
      <c r="E8" s="537">
        <f>'[5]10 мес-19'!E8/'[5]10 мес-19'!$C8*120100</f>
        <v>9.6547288878170345</v>
      </c>
      <c r="F8" s="537">
        <f>'[5]10 мес-19'!F8/'[5]10 мес-19'!$C8*120100</f>
        <v>173.78511998070661</v>
      </c>
      <c r="G8" s="537">
        <f>'[5]10 мес-19'!G8/'[5]10 мес-19'!$C8*120100</f>
        <v>0</v>
      </c>
      <c r="H8" s="537">
        <f>'[5]10 мес-19'!H8/'[5]10 мес-19'!$C8*120100</f>
        <v>28.964186663451102</v>
      </c>
      <c r="I8" s="537">
        <f>'[5]10 мес-19'!I8/'[5]10 мес-19'!$C8*120100</f>
        <v>0</v>
      </c>
      <c r="J8" s="537">
        <f>'[5]10 мес-19'!J8/'[5]10 мес-19'!$C8*120100</f>
        <v>135.16620442943849</v>
      </c>
      <c r="K8" s="537">
        <f>'[5]10 мес-19'!K8/'[5]10 мес-19'!$C8*120100</f>
        <v>579.28373326902215</v>
      </c>
      <c r="L8" s="537">
        <f>'[5]10 мес-19'!L8/'[5]10 мес-19'!$C8*120100</f>
        <v>77.237831102536276</v>
      </c>
      <c r="M8" s="537">
        <f>'[5]10 мес-19'!M8/'[5]10 мес-19'!$C8*120100</f>
        <v>77.237831102536276</v>
      </c>
      <c r="N8" s="537">
        <f>'[5]10 мес-19'!N8/'[5]10 мес-19'!$C8*120100</f>
        <v>0</v>
      </c>
      <c r="O8" s="537">
        <f>'[5]10 мес-19'!O8/'[5]10 мес-19'!$C8*120100</f>
        <v>0</v>
      </c>
      <c r="P8" s="537">
        <f>'[5]10 мес-19'!P8/'[5]10 мес-19'!$C8*120100</f>
        <v>48.273644439085167</v>
      </c>
      <c r="Q8" s="537">
        <f>'[5]10 мес-19'!Q8/'[5]10 мес-19'!$C8*120100</f>
        <v>0</v>
      </c>
      <c r="R8" s="537">
        <f>'[5]10 мес-19'!R8/AC8*120100</f>
        <v>0</v>
      </c>
      <c r="S8" s="537">
        <f>'[5]10 мес-19'!S8/'[5]10 мес-19'!$C8*120100</f>
        <v>0</v>
      </c>
      <c r="T8" s="537">
        <f>'[5]10 мес-19'!T8/'[5]10 мес-19'!$C8*120100</f>
        <v>115.85674665380441</v>
      </c>
      <c r="U8" s="537">
        <f>'[5]10 мес-19'!U8/'[5]10 мес-19'!$C8*120100</f>
        <v>164.1303910928896</v>
      </c>
      <c r="V8" s="537">
        <f>'[5]10 мес-19'!V8/'[5]10 мес-19'!$C8*120100</f>
        <v>0</v>
      </c>
      <c r="W8" s="538"/>
      <c r="AC8" s="212">
        <v>121</v>
      </c>
    </row>
    <row r="9" spans="1:29" ht="18.75" customHeight="1">
      <c r="A9" s="371">
        <v>4</v>
      </c>
      <c r="B9" s="372" t="s">
        <v>85</v>
      </c>
      <c r="C9" s="488">
        <v>13727</v>
      </c>
      <c r="D9" s="537">
        <f>'[5]10 мес-19'!D9/'[5]10 мес-19'!$C9*120100</f>
        <v>1128.6442777008815</v>
      </c>
      <c r="E9" s="537">
        <f>'[5]10 мес-19'!E9/'[5]10 мес-19'!$C9*120100</f>
        <v>34.996721789174615</v>
      </c>
      <c r="F9" s="537">
        <f>'[5]10 мес-19'!F9/'[5]10 мес-19'!$C9*120100</f>
        <v>166.23442849857946</v>
      </c>
      <c r="G9" s="537">
        <f>'[5]10 мес-19'!G9/'[5]10 мес-19'!$C9*120100</f>
        <v>0</v>
      </c>
      <c r="H9" s="537">
        <f>'[5]10 мес-19'!H9/'[5]10 мес-19'!$C9*120100</f>
        <v>8.7491804472936536</v>
      </c>
      <c r="I9" s="537">
        <f>'[5]10 мес-19'!I9/'[5]10 мес-19'!$C9*120100</f>
        <v>0</v>
      </c>
      <c r="J9" s="537">
        <f>'[5]10 мес-19'!J9/'[5]10 мес-19'!$C9*120100</f>
        <v>148.73606760399213</v>
      </c>
      <c r="K9" s="537">
        <f>'[5]10 мес-19'!K9/'[5]10 мес-19'!$C9*120100</f>
        <v>376.21475923362715</v>
      </c>
      <c r="L9" s="537">
        <f>'[5]10 мес-19'!L9/'[5]10 мес-19'!$C9*120100</f>
        <v>43.745902236468275</v>
      </c>
      <c r="M9" s="537">
        <f>'[5]10 мес-19'!M9/'[5]10 мес-19'!$C9*120100</f>
        <v>52.495082683761929</v>
      </c>
      <c r="N9" s="537">
        <f>'[5]10 мес-19'!N9/'[5]10 мес-19'!$C9*120100</f>
        <v>0</v>
      </c>
      <c r="O9" s="537">
        <f>'[5]10 мес-19'!O9/'[5]10 мес-19'!$C9*120100</f>
        <v>0</v>
      </c>
      <c r="P9" s="537">
        <f>'[5]10 мес-19'!P9/'[5]10 мес-19'!$C9*120100</f>
        <v>17.498360894587307</v>
      </c>
      <c r="Q9" s="537">
        <f>'[5]10 мес-19'!Q9/'[5]10 мес-19'!$C9*120100</f>
        <v>0</v>
      </c>
      <c r="R9" s="537">
        <f>'[5]10 мес-19'!R9/AC9*120100</f>
        <v>0</v>
      </c>
      <c r="S9" s="537">
        <f>'[5]10 мес-19'!S9/'[5]10 мес-19'!$C9*120100</f>
        <v>0</v>
      </c>
      <c r="T9" s="537">
        <f>'[5]10 мес-19'!T9/'[5]10 мес-19'!$C9*120100</f>
        <v>113.73934581481751</v>
      </c>
      <c r="U9" s="537">
        <f>'[5]10 мес-19'!U9/'[5]10 мес-19'!$C9*120100</f>
        <v>166.23442849857946</v>
      </c>
      <c r="V9" s="537">
        <f>'[5]10 мес-19'!V9/'[5]10 мес-19'!$C9*120100</f>
        <v>26.247541341880964</v>
      </c>
      <c r="W9" s="538"/>
      <c r="AC9" s="212">
        <v>139</v>
      </c>
    </row>
    <row r="10" spans="1:29" ht="18.75" customHeight="1">
      <c r="A10" s="379">
        <v>5</v>
      </c>
      <c r="B10" s="372" t="s">
        <v>86</v>
      </c>
      <c r="C10" s="488">
        <v>14224</v>
      </c>
      <c r="D10" s="537">
        <f>'[5]10 мес-19'!D10/'[5]10 мес-19'!$C10*120100</f>
        <v>1300.2952755905512</v>
      </c>
      <c r="E10" s="537">
        <f>'[5]10 мес-19'!E10/'[5]10 мес-19'!$C10*120100</f>
        <v>0</v>
      </c>
      <c r="F10" s="537">
        <f>'[5]10 мес-19'!F10/'[5]10 мес-19'!$C10*120100</f>
        <v>126.6521372328459</v>
      </c>
      <c r="G10" s="537">
        <f>'[5]10 мес-19'!G10/'[5]10 мес-19'!$C10*120100</f>
        <v>0</v>
      </c>
      <c r="H10" s="537">
        <f>'[5]10 мес-19'!H10/'[5]10 мес-19'!$C10*120100</f>
        <v>50.660854893138357</v>
      </c>
      <c r="I10" s="537">
        <f>'[5]10 мес-19'!I10/'[5]10 мес-19'!$C10*120100</f>
        <v>0</v>
      </c>
      <c r="J10" s="537">
        <f>'[5]10 мес-19'!J10/'[5]10 мес-19'!$C10*120100</f>
        <v>42.217379077615298</v>
      </c>
      <c r="K10" s="537">
        <f>'[5]10 мес-19'!K10/'[5]10 мес-19'!$C10*120100</f>
        <v>455.94769403824517</v>
      </c>
      <c r="L10" s="537">
        <f>'[5]10 мес-19'!L10/'[5]10 мес-19'!$C10*120100</f>
        <v>67.54780652418448</v>
      </c>
      <c r="M10" s="537">
        <f>'[5]10 мес-19'!M10/'[5]10 мес-19'!$C10*120100</f>
        <v>42.217379077615298</v>
      </c>
      <c r="N10" s="537">
        <f>'[5]10 мес-19'!N10/'[5]10 мес-19'!$C10*120100</f>
        <v>0</v>
      </c>
      <c r="O10" s="537">
        <f>'[5]10 мес-19'!O10/'[5]10 мес-19'!$C10*120100</f>
        <v>0</v>
      </c>
      <c r="P10" s="537">
        <f>'[5]10 мес-19'!P10/'[5]10 мес-19'!$C10*120100</f>
        <v>168.86951631046119</v>
      </c>
      <c r="Q10" s="537">
        <f>'[5]10 мес-19'!Q10/'[5]10 мес-19'!$C10*120100</f>
        <v>0</v>
      </c>
      <c r="R10" s="537">
        <f>'[5]10 мес-19'!R10/AC10*120100</f>
        <v>896.26865671641792</v>
      </c>
      <c r="S10" s="537">
        <f>'[5]10 мес-19'!S10/'[5]10 мес-19'!$C10*120100</f>
        <v>8.44347581552306</v>
      </c>
      <c r="T10" s="537">
        <f>'[5]10 мес-19'!T10/'[5]10 мес-19'!$C10*120100</f>
        <v>92.878233970753655</v>
      </c>
      <c r="U10" s="537">
        <f>'[5]10 мес-19'!U10/'[5]10 мес-19'!$C10*120100</f>
        <v>236.41732283464566</v>
      </c>
      <c r="V10" s="537">
        <f>'[5]10 мес-19'!V10/'[5]10 мес-19'!$C10*120100</f>
        <v>0</v>
      </c>
      <c r="W10" s="538"/>
      <c r="AC10" s="212">
        <v>134</v>
      </c>
    </row>
    <row r="11" spans="1:29" ht="18.75" customHeight="1">
      <c r="A11" s="371">
        <v>6</v>
      </c>
      <c r="B11" s="372" t="s">
        <v>87</v>
      </c>
      <c r="C11" s="488">
        <v>11693</v>
      </c>
      <c r="D11" s="537">
        <f>'[5]10 мес-19'!D11/'[5]10 мес-19'!$C11*120100</f>
        <v>1068.1946463696229</v>
      </c>
      <c r="E11" s="537">
        <f>'[5]10 мес-19'!E11/'[5]10 мес-19'!$C11*120100</f>
        <v>0</v>
      </c>
      <c r="F11" s="537">
        <f>'[5]10 мес-19'!F11/'[5]10 мес-19'!$C11*120100</f>
        <v>164.3376379030189</v>
      </c>
      <c r="G11" s="537">
        <f>'[5]10 мес-19'!G11/'[5]10 мес-19'!$C11*120100</f>
        <v>0</v>
      </c>
      <c r="H11" s="537">
        <f>'[5]10 мес-19'!H11/'[5]10 мес-19'!$C11*120100</f>
        <v>0</v>
      </c>
      <c r="I11" s="537">
        <f>'[5]10 мес-19'!I11/'[5]10 мес-19'!$C11*120100</f>
        <v>0</v>
      </c>
      <c r="J11" s="537">
        <f>'[5]10 мес-19'!J11/'[5]10 мес-19'!$C11*120100</f>
        <v>20.542204737877363</v>
      </c>
      <c r="K11" s="537">
        <f>'[5]10 мес-19'!K11/'[5]10 мес-19'!$C11*120100</f>
        <v>441.65740186436329</v>
      </c>
      <c r="L11" s="537">
        <f>'[5]10 мес-19'!L11/'[5]10 мес-19'!$C11*120100</f>
        <v>20.542204737877363</v>
      </c>
      <c r="M11" s="537">
        <f>'[5]10 мес-19'!M11/'[5]10 мес-19'!$C11*120100</f>
        <v>71.897716582570766</v>
      </c>
      <c r="N11" s="537">
        <f>'[5]10 мес-19'!N11/'[5]10 мес-19'!$C11*120100</f>
        <v>0</v>
      </c>
      <c r="O11" s="537">
        <f>'[5]10 мес-19'!O11/'[5]10 мес-19'!$C11*120100</f>
        <v>0</v>
      </c>
      <c r="P11" s="537">
        <f>'[5]10 мес-19'!P11/'[5]10 мес-19'!$C11*120100</f>
        <v>0</v>
      </c>
      <c r="Q11" s="537">
        <f>'[5]10 мес-19'!Q11/'[5]10 мес-19'!$C11*120100</f>
        <v>0</v>
      </c>
      <c r="R11" s="537">
        <f>'[5]10 мес-19'!R11/AC11*120100</f>
        <v>769.8717948717948</v>
      </c>
      <c r="S11" s="537">
        <f>'[5]10 мес-19'!S11/'[5]10 мес-19'!$C11*120100</f>
        <v>20.542204737877363</v>
      </c>
      <c r="T11" s="537">
        <f>'[5]10 мес-19'!T11/'[5]10 мес-19'!$C11*120100</f>
        <v>92.439921320448121</v>
      </c>
      <c r="U11" s="537">
        <f>'[5]10 мес-19'!U11/'[5]10 мес-19'!$C11*120100</f>
        <v>225.96425211665098</v>
      </c>
      <c r="V11" s="537">
        <f>'[5]10 мес-19'!V11/'[5]10 мес-19'!$C11*120100</f>
        <v>0</v>
      </c>
      <c r="W11" s="538"/>
      <c r="AC11" s="212">
        <v>156</v>
      </c>
    </row>
    <row r="12" spans="1:29" ht="18.75" customHeight="1">
      <c r="A12" s="371">
        <v>7</v>
      </c>
      <c r="B12" s="372" t="s">
        <v>88</v>
      </c>
      <c r="C12" s="488">
        <v>19403</v>
      </c>
      <c r="D12" s="537">
        <f>'[5]10 мес-19'!D12/'[5]10 мес-19'!$C12*120100</f>
        <v>687.06385610472603</v>
      </c>
      <c r="E12" s="537">
        <f>'[5]10 мес-19'!E12/'[5]10 мес-19'!$C12*120100</f>
        <v>12.379528938823892</v>
      </c>
      <c r="F12" s="537">
        <f>'[5]10 мес-19'!F12/'[5]10 мес-19'!$C12*120100</f>
        <v>123.79528938823894</v>
      </c>
      <c r="G12" s="537">
        <f>'[5]10 мес-19'!G12/'[5]10 мес-19'!$C12*120100</f>
        <v>0</v>
      </c>
      <c r="H12" s="537">
        <f>'[5]10 мес-19'!H12/'[5]10 мес-19'!$C12*120100</f>
        <v>0</v>
      </c>
      <c r="I12" s="537">
        <f>'[5]10 мес-19'!I12/'[5]10 мес-19'!$C12*120100</f>
        <v>0</v>
      </c>
      <c r="J12" s="537">
        <f>'[5]10 мес-19'!J12/'[5]10 мес-19'!$C12*120100</f>
        <v>12.379528938823892</v>
      </c>
      <c r="K12" s="537">
        <f>'[5]10 мес-19'!K12/'[5]10 мес-19'!$C12*120100</f>
        <v>290.91893006236154</v>
      </c>
      <c r="L12" s="537">
        <f>'[5]10 мес-19'!L12/'[5]10 мес-19'!$C12*120100</f>
        <v>18.56929340823584</v>
      </c>
      <c r="M12" s="537">
        <f>'[5]10 мес-19'!M12/'[5]10 мес-19'!$C12*120100</f>
        <v>37.13858681647168</v>
      </c>
      <c r="N12" s="537">
        <f>'[5]10 мес-19'!N12/'[5]10 мес-19'!$C12*120100</f>
        <v>0</v>
      </c>
      <c r="O12" s="537">
        <f>'[5]10 мес-19'!O12/'[5]10 мес-19'!$C12*120100</f>
        <v>0</v>
      </c>
      <c r="P12" s="537">
        <f>'[5]10 мес-19'!P12/'[5]10 мес-19'!$C12*120100</f>
        <v>12.379528938823892</v>
      </c>
      <c r="Q12" s="537">
        <f>'[5]10 мес-19'!Q12/'[5]10 мес-19'!$C12*120100</f>
        <v>0</v>
      </c>
      <c r="R12" s="537">
        <f>'[5]10 мес-19'!R12/AC12*120100</f>
        <v>400.33333333333337</v>
      </c>
      <c r="S12" s="537">
        <f>'[5]10 мес-19'!S12/'[5]10 мес-19'!$C12*120100</f>
        <v>6.189764469411946</v>
      </c>
      <c r="T12" s="537">
        <f>'[5]10 мес-19'!T12/'[5]10 мес-19'!$C12*120100</f>
        <v>12.379528938823892</v>
      </c>
      <c r="U12" s="537">
        <f>'[5]10 мес-19'!U12/'[5]10 мес-19'!$C12*120100</f>
        <v>154.74411173529867</v>
      </c>
      <c r="V12" s="537">
        <f>'[5]10 мес-19'!V12/'[5]10 мес-19'!$C12*120100</f>
        <v>6.189764469411946</v>
      </c>
      <c r="W12" s="538"/>
      <c r="AC12" s="212">
        <v>300</v>
      </c>
    </row>
    <row r="13" spans="1:29" ht="18.75" customHeight="1">
      <c r="A13" s="380">
        <v>8</v>
      </c>
      <c r="B13" s="372" t="s">
        <v>89</v>
      </c>
      <c r="C13" s="488">
        <v>14589.5</v>
      </c>
      <c r="D13" s="537">
        <f>'[5]10 мес-19'!D13/'[5]10 мес-19'!$C13*120100</f>
        <v>938.4420302272182</v>
      </c>
      <c r="E13" s="537">
        <f>'[5]10 мес-19'!E13/'[5]10 мес-19'!$C13*120100</f>
        <v>8.2319476335720907</v>
      </c>
      <c r="F13" s="537">
        <f>'[5]10 мес-19'!F13/'[5]10 мес-19'!$C13*120100</f>
        <v>131.71116213715345</v>
      </c>
      <c r="G13" s="537">
        <f>'[5]10 мес-19'!G13/'[5]10 мес-19'!$C13*120100</f>
        <v>0</v>
      </c>
      <c r="H13" s="537">
        <f>'[5]10 мес-19'!H13/'[5]10 мес-19'!$C13*120100</f>
        <v>0</v>
      </c>
      <c r="I13" s="537">
        <f>'[5]10 мес-19'!I13/'[5]10 мес-19'!$C13*120100</f>
        <v>0</v>
      </c>
      <c r="J13" s="537">
        <f>'[5]10 мес-19'!J13/'[5]10 мес-19'!$C13*120100</f>
        <v>24.695842900716269</v>
      </c>
      <c r="K13" s="537">
        <f>'[5]10 мес-19'!K13/'[5]10 мес-19'!$C13*120100</f>
        <v>395.1334864114603</v>
      </c>
      <c r="L13" s="537">
        <f>'[5]10 мес-19'!L13/'[5]10 мес-19'!$C13*120100</f>
        <v>41.159738167860446</v>
      </c>
      <c r="M13" s="537">
        <f>'[5]10 мес-19'!M13/'[5]10 мес-19'!$C13*120100</f>
        <v>41.159738167860446</v>
      </c>
      <c r="N13" s="537">
        <f>'[5]10 мес-19'!N13/'[5]10 мес-19'!$C13*120100</f>
        <v>0</v>
      </c>
      <c r="O13" s="537">
        <f>'[5]10 мес-19'!O13/'[5]10 мес-19'!$C13*120100</f>
        <v>0</v>
      </c>
      <c r="P13" s="537">
        <f>'[5]10 мес-19'!P13/'[5]10 мес-19'!$C13*120100</f>
        <v>24.695842900716269</v>
      </c>
      <c r="Q13" s="537">
        <f>'[5]10 мес-19'!Q13/'[5]10 мес-19'!$C13*120100</f>
        <v>0</v>
      </c>
      <c r="R13" s="537">
        <f>'[5]10 мес-19'!R13/AC13*120100</f>
        <v>0</v>
      </c>
      <c r="S13" s="537">
        <f>'[5]10 мес-19'!S13/'[5]10 мес-19'!$C13*120100</f>
        <v>0</v>
      </c>
      <c r="T13" s="537">
        <f>'[5]10 мес-19'!T13/'[5]10 мес-19'!$C13*120100</f>
        <v>181.10284793858597</v>
      </c>
      <c r="U13" s="537">
        <f>'[5]10 мес-19'!U13/'[5]10 мес-19'!$C13*120100</f>
        <v>90.551423969292983</v>
      </c>
      <c r="V13" s="537">
        <f>'[5]10 мес-19'!V13/'[5]10 мес-19'!$C13*120100</f>
        <v>0</v>
      </c>
      <c r="W13" s="538"/>
      <c r="AC13" s="212">
        <v>185</v>
      </c>
    </row>
    <row r="14" spans="1:29" ht="18.75" customHeight="1">
      <c r="A14" s="371">
        <v>9</v>
      </c>
      <c r="B14" s="372" t="s">
        <v>90</v>
      </c>
      <c r="C14" s="488">
        <v>16150.5</v>
      </c>
      <c r="D14" s="537">
        <f>'[5]10 мес-19'!D14/'[5]10 мес-19'!$C14*120100</f>
        <v>1271.6076901643912</v>
      </c>
      <c r="E14" s="537">
        <f>'[5]10 мес-19'!E14/'[5]10 мес-19'!$C14*120100</f>
        <v>7.4363022816631066</v>
      </c>
      <c r="F14" s="537">
        <f>'[5]10 мес-19'!F14/'[5]10 мес-19'!$C14*120100</f>
        <v>200.78016160490387</v>
      </c>
      <c r="G14" s="537">
        <f>'[5]10 мес-19'!G14/'[5]10 мес-19'!$C14*120100</f>
        <v>0</v>
      </c>
      <c r="H14" s="537">
        <f>'[5]10 мес-19'!H14/'[5]10 мес-19'!$C14*120100</f>
        <v>22.308906844989316</v>
      </c>
      <c r="I14" s="537">
        <f>'[5]10 мес-19'!I14/'[5]10 мес-19'!$C14*120100</f>
        <v>0</v>
      </c>
      <c r="J14" s="537">
        <f>'[5]10 мес-19'!J14/'[5]10 мес-19'!$C14*120100</f>
        <v>14.872604563326213</v>
      </c>
      <c r="K14" s="537">
        <f>'[5]10 мес-19'!K14/'[5]10 мес-19'!$C14*120100</f>
        <v>431.30553233646015</v>
      </c>
      <c r="L14" s="537">
        <f>'[5]10 мес-19'!L14/'[5]10 мес-19'!$C14*120100</f>
        <v>52.05411597164175</v>
      </c>
      <c r="M14" s="537">
        <f>'[5]10 мес-19'!M14/'[5]10 мес-19'!$C14*120100</f>
        <v>59.490418253304853</v>
      </c>
      <c r="N14" s="537">
        <f>'[5]10 мес-19'!N14/'[5]10 мес-19'!$C14*120100</f>
        <v>0</v>
      </c>
      <c r="O14" s="537">
        <f>'[5]10 мес-19'!O14/'[5]10 мес-19'!$C14*120100</f>
        <v>14.872604563326213</v>
      </c>
      <c r="P14" s="537">
        <f>'[5]10 мес-19'!P14/'[5]10 мес-19'!$C14*120100</f>
        <v>7.4363022816631066</v>
      </c>
      <c r="Q14" s="537">
        <f>'[5]10 мес-19'!Q14/'[5]10 мес-19'!$C14*120100</f>
        <v>0</v>
      </c>
      <c r="R14" s="537">
        <f>'[5]10 мес-19'!R14/AC14*120100</f>
        <v>1319.7802197802198</v>
      </c>
      <c r="S14" s="537">
        <f>'[5]10 мес-19'!S14/'[5]10 мес-19'!$C14*120100</f>
        <v>0</v>
      </c>
      <c r="T14" s="537">
        <f>'[5]10 мес-19'!T14/'[5]10 мес-19'!$C14*120100</f>
        <v>290.01578898486116</v>
      </c>
      <c r="U14" s="537">
        <f>'[5]10 мес-19'!U14/'[5]10 мес-19'!$C14*120100</f>
        <v>156.16234791492525</v>
      </c>
      <c r="V14" s="537">
        <f>'[5]10 мес-19'!V14/'[5]10 мес-19'!$C14*120100</f>
        <v>0</v>
      </c>
      <c r="W14" s="538"/>
      <c r="AC14" s="212">
        <v>182</v>
      </c>
    </row>
    <row r="15" spans="1:29" ht="18.75" customHeight="1">
      <c r="A15" s="371">
        <v>10</v>
      </c>
      <c r="B15" s="381" t="s">
        <v>91</v>
      </c>
      <c r="C15" s="488">
        <v>10512</v>
      </c>
      <c r="D15" s="537">
        <f>'[5]10 мес-19'!D15/'[5]10 мес-19'!$C15*120100</f>
        <v>1153.9288432267883</v>
      </c>
      <c r="E15" s="537">
        <f>'[5]10 мес-19'!E15/'[5]10 мес-19'!$C15*120100</f>
        <v>0</v>
      </c>
      <c r="F15" s="537">
        <f>'[5]10 мес-19'!F15/'[5]10 мес-19'!$C15*120100</f>
        <v>194.22564687975645</v>
      </c>
      <c r="G15" s="537">
        <f>'[5]10 мес-19'!G15/'[5]10 мес-19'!$C15*120100</f>
        <v>0</v>
      </c>
      <c r="H15" s="537">
        <f>'[5]10 мес-19'!H15/'[5]10 мес-19'!$C15*120100</f>
        <v>11.425038051750381</v>
      </c>
      <c r="I15" s="537">
        <f>'[5]10 мес-19'!I15/'[5]10 мес-19'!$C15*120100</f>
        <v>0</v>
      </c>
      <c r="J15" s="537">
        <f>'[5]10 мес-19'!J15/'[5]10 мес-19'!$C15*120100</f>
        <v>11.425038051750381</v>
      </c>
      <c r="K15" s="537">
        <f>'[5]10 мес-19'!K15/'[5]10 мес-19'!$C15*120100</f>
        <v>594.10197869101978</v>
      </c>
      <c r="L15" s="537">
        <f>'[5]10 мес-19'!L15/'[5]10 мес-19'!$C15*120100</f>
        <v>45.700152207001523</v>
      </c>
      <c r="M15" s="537">
        <f>'[5]10 мес-19'!M15/'[5]10 мес-19'!$C15*120100</f>
        <v>68.550228310502277</v>
      </c>
      <c r="N15" s="537">
        <f>'[5]10 мес-19'!N15/'[5]10 мес-19'!$C15*120100</f>
        <v>0</v>
      </c>
      <c r="O15" s="537">
        <f>'[5]10 мес-19'!O15/'[5]10 мес-19'!$C15*120100</f>
        <v>0</v>
      </c>
      <c r="P15" s="537">
        <f>'[5]10 мес-19'!P15/'[5]10 мес-19'!$C15*120100</f>
        <v>11.425038051750381</v>
      </c>
      <c r="Q15" s="537">
        <f>'[5]10 мес-19'!Q15/'[5]10 мес-19'!$C15*120100</f>
        <v>0</v>
      </c>
      <c r="R15" s="537">
        <f>'[5]10 мес-19'!R15/AC15*120100</f>
        <v>0</v>
      </c>
      <c r="S15" s="537">
        <f>'[5]10 мес-19'!S15/'[5]10 мес-19'!$C15*120100</f>
        <v>0</v>
      </c>
      <c r="T15" s="537">
        <f>'[5]10 мес-19'!T15/'[5]10 мес-19'!$C15*120100</f>
        <v>102.82534246575342</v>
      </c>
      <c r="U15" s="537">
        <f>'[5]10 мес-19'!U15/'[5]10 мес-19'!$C15*120100</f>
        <v>114.2503805175038</v>
      </c>
      <c r="V15" s="537">
        <f>'[5]10 мес-19'!V15/'[5]10 мес-19'!$C15*120100</f>
        <v>0</v>
      </c>
      <c r="W15" s="538"/>
      <c r="AC15" s="212">
        <v>115</v>
      </c>
    </row>
    <row r="16" spans="1:29" ht="27" customHeight="1">
      <c r="A16" s="382" t="s">
        <v>148</v>
      </c>
      <c r="B16" s="383" t="s">
        <v>92</v>
      </c>
      <c r="C16" s="496">
        <v>155164</v>
      </c>
      <c r="D16" s="448">
        <f>'[5]10 мес-19'!D16/'[5]10 мес-19'!$C16*120100</f>
        <v>1066.599211157227</v>
      </c>
      <c r="E16" s="448">
        <f>'[5]10 мес-19'!E16/'[5]10 мес-19'!$C16*120100</f>
        <v>13.158335696424427</v>
      </c>
      <c r="F16" s="448">
        <f>'[5]10 мес-19'!F16/'[5]10 мес-19'!$C16*120100</f>
        <v>171.05836405351758</v>
      </c>
      <c r="G16" s="448">
        <f>'[5]10 мес-19'!G16/'[5]10 мес-19'!$C16*120100</f>
        <v>0</v>
      </c>
      <c r="H16" s="448">
        <f>'[5]10 мес-19'!H16/'[5]10 мес-19'!$C16*120100</f>
        <v>17.028434430666909</v>
      </c>
      <c r="I16" s="448">
        <f>'[5]10 мес-19'!I16/'[5]10 мес-19'!$C16*120100</f>
        <v>0</v>
      </c>
      <c r="J16" s="448">
        <f>'[5]10 мес-19'!J16/'[5]10 мес-19'!$C16*120100</f>
        <v>37.152947848727798</v>
      </c>
      <c r="K16" s="448">
        <f>'[5]10 мес-19'!K16/'[5]10 мес-19'!$C16*120100</f>
        <v>431.12899899461212</v>
      </c>
      <c r="L16" s="448">
        <f>'[5]10 мес-19'!L16/'[5]10 мес-19'!$C16*120100</f>
        <v>44.119125570364261</v>
      </c>
      <c r="M16" s="448">
        <f>'[5]10 мес-19'!M16/'[5]10 мес-19'!$C16*120100</f>
        <v>54.181382279394704</v>
      </c>
      <c r="N16" s="448">
        <f>'[5]10 мес-19'!N16/'[5]10 мес-19'!$C16*120100</f>
        <v>0</v>
      </c>
      <c r="O16" s="448">
        <f>'[5]10 мес-19'!O16/'[5]10 мес-19'!$C16*120100</f>
        <v>3.8700987342424789</v>
      </c>
      <c r="P16" s="448">
        <f>'[5]10 мес-19'!P16/'[5]10 мес-19'!$C16*120100</f>
        <v>32.508829367636821</v>
      </c>
      <c r="Q16" s="448">
        <f>'[5]10 мес-19'!Q16/'[5]10 мес-19'!$C16*120100</f>
        <v>0</v>
      </c>
      <c r="R16" s="539">
        <f>'[5]10 мес-19'!R16/AC16*120100</f>
        <v>649.9699338544799</v>
      </c>
      <c r="S16" s="448">
        <f>'[5]10 мес-19'!S16/'[5]10 мес-19'!$C16*120100</f>
        <v>3.8700987342424789</v>
      </c>
      <c r="T16" s="448">
        <f>'[5]10 мес-19'!T16/'[5]10 мес-19'!$C16*120100</f>
        <v>105.26668557139541</v>
      </c>
      <c r="U16" s="448">
        <f>'[5]10 мес-19'!U16/'[5]10 мес-19'!$C16*120100</f>
        <v>146.28973215436568</v>
      </c>
      <c r="V16" s="448">
        <f>'[5]10 мес-19'!V16/'[5]10 мес-19'!$C16*120100</f>
        <v>6.1921579747879667</v>
      </c>
      <c r="W16" s="538"/>
      <c r="AC16" s="540">
        <v>1663</v>
      </c>
    </row>
    <row r="17" spans="1:29" ht="28.5" customHeight="1">
      <c r="A17" s="371">
        <v>11</v>
      </c>
      <c r="B17" s="388" t="s">
        <v>181</v>
      </c>
      <c r="C17" s="488">
        <v>64024.5</v>
      </c>
      <c r="D17" s="537">
        <f>'[5]10 мес-19'!D17/'[5]10 мес-19'!$C17*120100</f>
        <v>956.68064569032163</v>
      </c>
      <c r="E17" s="537">
        <f>'[5]10 мес-19'!E17/'[5]10 мес-19'!$C17*120100</f>
        <v>18.758444033143562</v>
      </c>
      <c r="F17" s="537">
        <f>'[5]10 мес-19'!F17/'[5]10 мес-19'!$C17*120100</f>
        <v>210.09457317120791</v>
      </c>
      <c r="G17" s="537">
        <f>'[5]10 мес-19'!G17/'[5]10 мес-19'!$C17*120100</f>
        <v>1.8758444033143562</v>
      </c>
      <c r="H17" s="537">
        <f>'[5]10 мес-19'!H17/'[5]10 мес-19'!$C17*120100</f>
        <v>5.6275332099430688</v>
      </c>
      <c r="I17" s="537">
        <f>'[5]10 мес-19'!I17/'[5]10 мес-19'!$C17*120100</f>
        <v>0</v>
      </c>
      <c r="J17" s="537">
        <f>'[5]10 мес-19'!J17/'[5]10 мес-19'!$C17*120100</f>
        <v>9.3792220165717808</v>
      </c>
      <c r="K17" s="537">
        <f>'[5]10 мес-19'!K17/'[5]10 мес-19'!$C17*120100</f>
        <v>405.18239111590094</v>
      </c>
      <c r="L17" s="537">
        <f>'[5]10 мес-19'!L17/'[5]10 мес-19'!$C17*120100</f>
        <v>37.516888066287123</v>
      </c>
      <c r="M17" s="537">
        <f>'[5]10 мес-19'!M17/'[5]10 мес-19'!$C17*120100</f>
        <v>46.896110082858904</v>
      </c>
      <c r="N17" s="537">
        <f>'[5]10 мес-19'!N17/'[5]10 мес-19'!$C17*120100</f>
        <v>1.8758444033143562</v>
      </c>
      <c r="O17" s="537">
        <f>'[5]10 мес-19'!O17/'[5]10 мес-19'!$C17*120100</f>
        <v>1.8758444033143562</v>
      </c>
      <c r="P17" s="537">
        <f>'[5]10 мес-19'!P17/'[5]10 мес-19'!$C17*120100</f>
        <v>28.137666049715346</v>
      </c>
      <c r="Q17" s="537">
        <f>'[5]10 мес-19'!Q17/'[5]10 мес-19'!$C17*120100</f>
        <v>0</v>
      </c>
      <c r="R17" s="537">
        <f>'[5]10 мес-19'!R17/AC17*120100</f>
        <v>552.81933256616799</v>
      </c>
      <c r="S17" s="537">
        <f>'[5]10 мес-19'!S17/'[5]10 мес-19'!$C17*120100</f>
        <v>5.6275332099430688</v>
      </c>
      <c r="T17" s="537">
        <f>'[5]10 мес-19'!T17/'[5]10 мес-19'!$C17*120100</f>
        <v>71.282087325945525</v>
      </c>
      <c r="U17" s="537">
        <f>'[5]10 мес-19'!U17/'[5]10 мес-19'!$C17*120100</f>
        <v>105.04728658560396</v>
      </c>
      <c r="V17" s="537">
        <f>'[5]10 мес-19'!V17/'[5]10 мес-19'!$C17*120100</f>
        <v>5.6275332099430688</v>
      </c>
      <c r="W17" s="538"/>
      <c r="AC17" s="212">
        <v>869</v>
      </c>
    </row>
    <row r="18" spans="1:29" ht="46.5" customHeight="1" thickBot="1">
      <c r="A18" s="541" t="s">
        <v>182</v>
      </c>
      <c r="B18" s="542"/>
      <c r="C18" s="503">
        <v>219188.5</v>
      </c>
      <c r="D18" s="448">
        <f>'[5]10 мес-19'!D18/'[5]10 мес-19'!$C18*120100</f>
        <v>1034.4922292912265</v>
      </c>
      <c r="E18" s="448">
        <f>'[5]10 мес-19'!E18/'[5]10 мес-19'!$C18*120100</f>
        <v>14.794115567194446</v>
      </c>
      <c r="F18" s="448">
        <f>'[5]10 мес-19'!F18/'[5]10 мес-19'!$C18*120100</f>
        <v>182.46075866206485</v>
      </c>
      <c r="G18" s="448">
        <f>'[5]10 мес-19'!G18/'[5]10 мес-19'!$C18*120100</f>
        <v>0.54793020619238686</v>
      </c>
      <c r="H18" s="448">
        <f>'[5]10 мес-19'!H18/'[5]10 мес-19'!$C18*120100</f>
        <v>13.698255154809672</v>
      </c>
      <c r="I18" s="448">
        <f>'[5]10 мес-19'!I18/'[5]10 мес-19'!$C18*120100</f>
        <v>0</v>
      </c>
      <c r="J18" s="448">
        <f>'[5]10 мес-19'!J18/'[5]10 мес-19'!$C18*120100</f>
        <v>29.040300928196508</v>
      </c>
      <c r="K18" s="448">
        <f>'[5]10 мес-19'!K18/'[5]10 мес-19'!$C18*120100</f>
        <v>423.5500493867151</v>
      </c>
      <c r="L18" s="448">
        <f>'[5]10 мес-19'!L18/'[5]10 мес-19'!$C18*120100</f>
        <v>42.19062587681379</v>
      </c>
      <c r="M18" s="448">
        <f>'[5]10 мес-19'!M18/'[5]10 мес-19'!$C18*120100</f>
        <v>52.053369588276759</v>
      </c>
      <c r="N18" s="448">
        <f>'[5]10 мес-19'!N18/'[5]10 мес-19'!$C18*120100</f>
        <v>0.54793020619238686</v>
      </c>
      <c r="O18" s="448">
        <f>'[5]10 мес-19'!O18/'[5]10 мес-19'!$C18*120100</f>
        <v>3.2875812371543218</v>
      </c>
      <c r="P18" s="448">
        <f>'[5]10 мес-19'!P18/'[5]10 мес-19'!$C18*120100</f>
        <v>31.232021752966052</v>
      </c>
      <c r="Q18" s="448">
        <f>'[5]10 мес-19'!Q18/'[5]10 мес-19'!$C18*120100</f>
        <v>0</v>
      </c>
      <c r="R18" s="539">
        <f>'[5]10 мес-19'!R18/AC18*120100</f>
        <v>616.62717219589251</v>
      </c>
      <c r="S18" s="448">
        <f>'[5]10 мес-19'!S18/'[5]10 мес-19'!$C18*120100</f>
        <v>4.3834416495390949</v>
      </c>
      <c r="T18" s="448">
        <f>'[5]10 мес-19'!T18/'[5]10 мес-19'!$C18*120100</f>
        <v>95.339855877475316</v>
      </c>
      <c r="U18" s="448">
        <f>'[5]10 мес-19'!U18/'[5]10 мес-19'!$C18*120100</f>
        <v>134.24290051713481</v>
      </c>
      <c r="V18" s="448">
        <f>'[5]10 мес-19'!V18/'[5]10 мес-19'!$C18*120100</f>
        <v>6.027232268116256</v>
      </c>
      <c r="W18" s="538"/>
      <c r="AC18" s="249">
        <v>2532</v>
      </c>
    </row>
    <row r="19" spans="1:29" s="425" customFormat="1" ht="27" customHeight="1">
      <c r="A19" s="516" t="s">
        <v>173</v>
      </c>
      <c r="B19" s="517"/>
      <c r="C19" s="518"/>
      <c r="D19" s="519">
        <v>1003.4711545501135</v>
      </c>
      <c r="E19" s="519">
        <v>14.288198257559118</v>
      </c>
      <c r="F19" s="519">
        <v>148.37744344388315</v>
      </c>
      <c r="G19" s="519">
        <v>1.0990921736583938</v>
      </c>
      <c r="H19" s="519">
        <v>18.684566952192693</v>
      </c>
      <c r="I19" s="519">
        <v>0</v>
      </c>
      <c r="J19" s="519">
        <v>44.513233033164944</v>
      </c>
      <c r="K19" s="519">
        <v>415.4568416428728</v>
      </c>
      <c r="L19" s="519">
        <v>40.666410425360567</v>
      </c>
      <c r="M19" s="519">
        <v>53.305970422432097</v>
      </c>
      <c r="N19" s="519">
        <v>1.0990921736583938</v>
      </c>
      <c r="O19" s="519">
        <v>3.8468226078043783</v>
      </c>
      <c r="P19" s="519">
        <v>17.585474778534302</v>
      </c>
      <c r="Q19" s="519">
        <v>84.7</v>
      </c>
      <c r="R19" s="519">
        <f>22*100000/2836</f>
        <v>775.74047954866012</v>
      </c>
      <c r="S19" s="519">
        <v>1.6486382604875907</v>
      </c>
      <c r="T19" s="519">
        <v>89.026466066329888</v>
      </c>
      <c r="U19" s="519">
        <v>140.13425214144522</v>
      </c>
      <c r="V19" s="519">
        <v>7.1440991287795592</v>
      </c>
    </row>
    <row r="20" spans="1:29" ht="28.5" customHeight="1" thickBot="1">
      <c r="A20" s="543" t="s">
        <v>174</v>
      </c>
      <c r="B20" s="543"/>
      <c r="C20" s="543"/>
      <c r="D20" s="544">
        <f>D18/D19-100%</f>
        <v>3.0913768273708619E-2</v>
      </c>
      <c r="E20" s="544">
        <f t="shared" ref="E20:V20" si="0">E18/E19-100%</f>
        <v>3.5408054991655336E-2</v>
      </c>
      <c r="F20" s="544">
        <f t="shared" si="0"/>
        <v>0.22970685049626249</v>
      </c>
      <c r="G20" s="544">
        <f t="shared" si="0"/>
        <v>-0.5014701957447586</v>
      </c>
      <c r="H20" s="544">
        <f t="shared" si="0"/>
        <v>-0.26686793491876248</v>
      </c>
      <c r="I20" s="544"/>
      <c r="J20" s="544">
        <f t="shared" si="0"/>
        <v>-0.34760297220919012</v>
      </c>
      <c r="K20" s="544">
        <f t="shared" si="0"/>
        <v>1.948026108280887E-2</v>
      </c>
      <c r="L20" s="544">
        <f t="shared" si="0"/>
        <v>3.7480943990637616E-2</v>
      </c>
      <c r="M20" s="544">
        <f t="shared" si="0"/>
        <v>-2.3498321561898128E-2</v>
      </c>
      <c r="N20" s="544">
        <f t="shared" si="0"/>
        <v>-0.5014701957447586</v>
      </c>
      <c r="O20" s="544">
        <f t="shared" si="0"/>
        <v>-0.14537747841958604</v>
      </c>
      <c r="P20" s="544">
        <f t="shared" si="0"/>
        <v>0.77601242765929745</v>
      </c>
      <c r="Q20" s="544"/>
      <c r="R20" s="544">
        <f t="shared" si="0"/>
        <v>-0.20511151802384042</v>
      </c>
      <c r="S20" s="544">
        <f t="shared" si="0"/>
        <v>1.658825622694621</v>
      </c>
      <c r="T20" s="544">
        <f t="shared" si="0"/>
        <v>7.0915875807555651E-2</v>
      </c>
      <c r="U20" s="544">
        <f t="shared" si="0"/>
        <v>-4.2040768293849617E-2</v>
      </c>
      <c r="V20" s="544">
        <f t="shared" si="0"/>
        <v>-0.15633417741420674</v>
      </c>
    </row>
    <row r="21" spans="1:29" s="552" customFormat="1" ht="25.5" customHeight="1">
      <c r="A21" s="545" t="s">
        <v>183</v>
      </c>
      <c r="B21" s="546"/>
      <c r="C21" s="547"/>
      <c r="D21" s="548">
        <v>969.30515594694214</v>
      </c>
      <c r="E21" s="548">
        <v>16.00788697178891</v>
      </c>
      <c r="F21" s="548">
        <v>142.96699054114922</v>
      </c>
      <c r="G21" s="548">
        <v>0</v>
      </c>
      <c r="H21" s="548">
        <v>15.455890869313427</v>
      </c>
      <c r="I21" s="548">
        <v>1.1000000000000001</v>
      </c>
      <c r="J21" s="548">
        <v>29.25579343120042</v>
      </c>
      <c r="K21" s="548">
        <v>401.30116649967363</v>
      </c>
      <c r="L21" s="548">
        <v>52.439629735170563</v>
      </c>
      <c r="M21" s="548">
        <v>44.159688198038367</v>
      </c>
      <c r="N21" s="548">
        <v>0.55199610247547959</v>
      </c>
      <c r="O21" s="548">
        <v>3.3119766148528775</v>
      </c>
      <c r="P21" s="548">
        <v>13.24790645941151</v>
      </c>
      <c r="Q21" s="548">
        <v>41.6</v>
      </c>
      <c r="R21" s="548">
        <v>498.68512110726647</v>
      </c>
      <c r="S21" s="548">
        <v>4.9679649222793163</v>
      </c>
      <c r="T21" s="548">
        <v>107.63923998271852</v>
      </c>
      <c r="U21" s="549">
        <v>129.71908408173772</v>
      </c>
      <c r="V21" s="550">
        <v>7.7279454346567134</v>
      </c>
      <c r="W21" s="551"/>
    </row>
    <row r="22" spans="1:29" s="552" customFormat="1" ht="19.5" customHeight="1">
      <c r="A22" s="553" t="s">
        <v>184</v>
      </c>
      <c r="B22" s="553"/>
      <c r="C22" s="553"/>
      <c r="D22" s="550">
        <v>993.75429869597554</v>
      </c>
      <c r="E22" s="554">
        <v>16.1179388490958</v>
      </c>
      <c r="F22" s="554">
        <v>146.17303163145499</v>
      </c>
      <c r="G22" s="555">
        <v>1.1115819895928136</v>
      </c>
      <c r="H22" s="554">
        <v>12.227401885520949</v>
      </c>
      <c r="I22" s="554">
        <v>0.55579099479640681</v>
      </c>
      <c r="J22" s="554">
        <v>30.568504713802376</v>
      </c>
      <c r="K22" s="554">
        <v>425.18011101925117</v>
      </c>
      <c r="L22" s="554">
        <v>51.688562516065836</v>
      </c>
      <c r="M22" s="554">
        <v>51.688562516065836</v>
      </c>
      <c r="N22" s="554">
        <v>0.55579099479640681</v>
      </c>
      <c r="O22" s="554">
        <v>1.6673729843892204</v>
      </c>
      <c r="P22" s="554">
        <v>18.341102828281421</v>
      </c>
      <c r="Q22" s="554"/>
      <c r="R22" s="554">
        <v>402.07127627170269</v>
      </c>
      <c r="S22" s="554">
        <v>7.2252829323532888</v>
      </c>
      <c r="T22" s="554">
        <v>75.587575292311328</v>
      </c>
      <c r="U22" s="554">
        <v>148.95198660543701</v>
      </c>
      <c r="V22" s="554">
        <v>5.5579099479640677</v>
      </c>
    </row>
    <row r="23" spans="1:29" ht="12.75" customHeight="1">
      <c r="A23" s="556"/>
      <c r="B23" s="438"/>
      <c r="C23" s="439"/>
      <c r="D23" s="439"/>
      <c r="E23" s="439"/>
      <c r="F23" s="439"/>
      <c r="G23" s="439"/>
      <c r="H23" s="439"/>
      <c r="I23" s="439"/>
      <c r="J23" s="439"/>
      <c r="K23" s="439"/>
      <c r="L23" s="439"/>
      <c r="M23" s="439"/>
      <c r="N23" s="439"/>
      <c r="O23" s="439"/>
      <c r="P23" s="439"/>
      <c r="Q23" s="439"/>
      <c r="R23" s="439"/>
      <c r="S23" s="439"/>
      <c r="T23" s="557"/>
      <c r="U23" s="558"/>
      <c r="V23" s="559"/>
    </row>
    <row r="24" spans="1:29" ht="12.75" customHeight="1">
      <c r="C24" s="560"/>
      <c r="T24" s="460"/>
      <c r="U24" s="460"/>
      <c r="V24" s="460"/>
    </row>
    <row r="25" spans="1:29" ht="12.75" customHeight="1">
      <c r="A25" s="349" t="s">
        <v>185</v>
      </c>
      <c r="B25" s="349" t="s">
        <v>186</v>
      </c>
      <c r="M25" s="349">
        <f>L25/2</f>
        <v>0</v>
      </c>
      <c r="T25" s="460"/>
      <c r="U25" s="460"/>
      <c r="V25" s="460"/>
    </row>
    <row r="26" spans="1:29" ht="12.75" customHeight="1">
      <c r="A26" s="349" t="s">
        <v>187</v>
      </c>
      <c r="B26" s="561" t="s">
        <v>188</v>
      </c>
      <c r="C26" s="562"/>
      <c r="D26" s="562"/>
      <c r="E26" s="562"/>
      <c r="F26" s="562"/>
      <c r="G26" s="562"/>
      <c r="H26" s="562"/>
      <c r="I26" s="562"/>
      <c r="J26" s="562"/>
      <c r="K26" s="562"/>
    </row>
    <row r="28" spans="1:29" ht="12.75" customHeight="1">
      <c r="G28" s="563"/>
      <c r="Q28" s="560"/>
    </row>
  </sheetData>
  <sheetProtection selectLockedCells="1" selectUnlockedCells="1"/>
  <mergeCells count="14">
    <mergeCell ref="B26:K26"/>
    <mergeCell ref="AC4:AC5"/>
    <mergeCell ref="A18:B18"/>
    <mergeCell ref="A19:C19"/>
    <mergeCell ref="A20:C20"/>
    <mergeCell ref="A21:C21"/>
    <mergeCell ref="A22:C22"/>
    <mergeCell ref="A1:U1"/>
    <mergeCell ref="A2:U2"/>
    <mergeCell ref="A3:N3"/>
    <mergeCell ref="A4:A5"/>
    <mergeCell ref="B4:B5"/>
    <mergeCell ref="C4:C5"/>
    <mergeCell ref="D4:D5"/>
  </mergeCells>
  <pageMargins left="0.70866141732283472" right="0.70866141732283472" top="0.74803149606299213" bottom="0.74803149606299213" header="0.31496062992125984" footer="0.31496062992125984"/>
  <pageSetup paperSize="9" scale="7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W29"/>
  <sheetViews>
    <sheetView showZeros="0" topLeftCell="A10" workbookViewId="0">
      <selection activeCell="B2" sqref="B2:S2"/>
    </sheetView>
  </sheetViews>
  <sheetFormatPr defaultRowHeight="12.75" customHeight="1"/>
  <cols>
    <col min="1" max="1" width="2.875" style="349" customWidth="1"/>
    <col min="2" max="2" width="18.125" style="349" customWidth="1"/>
    <col min="3" max="3" width="9.125" style="349" customWidth="1"/>
    <col min="4" max="4" width="9" style="349"/>
    <col min="5" max="5" width="7.5" style="349" customWidth="1"/>
    <col min="6" max="6" width="8.75" style="349" customWidth="1"/>
    <col min="7" max="7" width="5.125" style="349" customWidth="1"/>
    <col min="8" max="8" width="5.875" style="349" customWidth="1"/>
    <col min="9" max="9" width="5.25" style="349" customWidth="1"/>
    <col min="10" max="10" width="5.875" style="349" customWidth="1"/>
    <col min="11" max="11" width="7.25" style="349" customWidth="1"/>
    <col min="12" max="12" width="7" style="349" customWidth="1"/>
    <col min="13" max="13" width="7.75" style="349" customWidth="1"/>
    <col min="14" max="14" width="5.625" style="349" customWidth="1"/>
    <col min="15" max="15" width="6.375" style="349" customWidth="1"/>
    <col min="16" max="16" width="7.375" style="349" customWidth="1"/>
    <col min="17" max="17" width="5.875" style="349" customWidth="1"/>
    <col min="18" max="18" width="6.5" style="349" customWidth="1"/>
    <col min="19" max="19" width="8" style="349" customWidth="1"/>
    <col min="20" max="20" width="6.375" style="349" customWidth="1"/>
    <col min="21" max="21" width="6.5" style="349" customWidth="1"/>
    <col min="22" max="16384" width="9" style="349"/>
  </cols>
  <sheetData>
    <row r="1" spans="1:23" ht="43.9" customHeight="1">
      <c r="A1" s="348" t="s">
        <v>110</v>
      </c>
      <c r="B1" s="348"/>
      <c r="C1" s="348"/>
      <c r="D1" s="348"/>
      <c r="E1" s="348"/>
      <c r="F1" s="348"/>
      <c r="G1" s="348"/>
      <c r="H1" s="348"/>
      <c r="I1" s="348"/>
      <c r="J1" s="348"/>
      <c r="K1" s="348"/>
      <c r="L1" s="348"/>
      <c r="M1" s="348"/>
      <c r="N1" s="348"/>
      <c r="O1" s="348"/>
      <c r="P1" s="348"/>
      <c r="Q1" s="348"/>
      <c r="R1" s="348"/>
    </row>
    <row r="2" spans="1:23" ht="15.75" customHeight="1">
      <c r="A2" s="350"/>
      <c r="B2" s="351"/>
      <c r="C2" s="351"/>
      <c r="D2" s="351"/>
      <c r="E2" s="351"/>
      <c r="F2" s="351"/>
      <c r="G2" s="351"/>
      <c r="H2" s="351"/>
      <c r="I2" s="351"/>
      <c r="J2" s="351"/>
      <c r="K2" s="351"/>
      <c r="L2" s="351"/>
      <c r="M2" s="351"/>
      <c r="N2" s="351"/>
      <c r="O2" s="351"/>
      <c r="P2" s="351"/>
      <c r="Q2" s="351"/>
      <c r="R2" s="351"/>
      <c r="S2" s="351"/>
    </row>
    <row r="3" spans="1:23" ht="13.5" customHeight="1" thickBot="1">
      <c r="V3" s="352"/>
      <c r="W3" s="352"/>
    </row>
    <row r="4" spans="1:23" ht="119.25" customHeight="1" thickBot="1">
      <c r="A4" s="353" t="s">
        <v>111</v>
      </c>
      <c r="B4" s="354" t="s">
        <v>112</v>
      </c>
      <c r="C4" s="355" t="s">
        <v>113</v>
      </c>
      <c r="D4" s="356" t="s">
        <v>114</v>
      </c>
      <c r="E4" s="357" t="s">
        <v>115</v>
      </c>
      <c r="F4" s="357" t="s">
        <v>116</v>
      </c>
      <c r="G4" s="357" t="s">
        <v>117</v>
      </c>
      <c r="H4" s="357" t="s">
        <v>118</v>
      </c>
      <c r="I4" s="357" t="s">
        <v>119</v>
      </c>
      <c r="J4" s="357" t="s">
        <v>120</v>
      </c>
      <c r="K4" s="357" t="s">
        <v>121</v>
      </c>
      <c r="L4" s="357" t="s">
        <v>122</v>
      </c>
      <c r="M4" s="357" t="s">
        <v>123</v>
      </c>
      <c r="N4" s="357" t="s">
        <v>124</v>
      </c>
      <c r="O4" s="357" t="s">
        <v>125</v>
      </c>
      <c r="P4" s="357" t="s">
        <v>126</v>
      </c>
      <c r="Q4" s="357" t="s">
        <v>127</v>
      </c>
      <c r="R4" s="358" t="s">
        <v>128</v>
      </c>
      <c r="S4" s="359" t="s">
        <v>129</v>
      </c>
      <c r="T4" s="360" t="s">
        <v>130</v>
      </c>
      <c r="U4" s="361" t="s">
        <v>131</v>
      </c>
      <c r="V4" s="362"/>
      <c r="W4" s="352"/>
    </row>
    <row r="5" spans="1:23" ht="24" customHeight="1">
      <c r="A5" s="353"/>
      <c r="B5" s="354"/>
      <c r="C5" s="355"/>
      <c r="D5" s="356"/>
      <c r="E5" s="363" t="s">
        <v>132</v>
      </c>
      <c r="F5" s="363" t="s">
        <v>133</v>
      </c>
      <c r="G5" s="363" t="s">
        <v>134</v>
      </c>
      <c r="H5" s="363" t="s">
        <v>135</v>
      </c>
      <c r="I5" s="363" t="s">
        <v>136</v>
      </c>
      <c r="J5" s="363" t="s">
        <v>137</v>
      </c>
      <c r="K5" s="364" t="s">
        <v>138</v>
      </c>
      <c r="L5" s="363" t="s">
        <v>139</v>
      </c>
      <c r="M5" s="363" t="s">
        <v>140</v>
      </c>
      <c r="N5" s="363" t="s">
        <v>141</v>
      </c>
      <c r="O5" s="363" t="s">
        <v>142</v>
      </c>
      <c r="P5" s="363" t="s">
        <v>143</v>
      </c>
      <c r="Q5" s="365" t="s">
        <v>144</v>
      </c>
      <c r="R5" s="366" t="s">
        <v>145</v>
      </c>
      <c r="S5" s="367" t="s">
        <v>146</v>
      </c>
      <c r="T5" s="368" t="s">
        <v>147</v>
      </c>
      <c r="U5" s="369" t="s">
        <v>147</v>
      </c>
      <c r="V5" s="370"/>
      <c r="W5" s="352"/>
    </row>
    <row r="6" spans="1:23" ht="18.75" customHeight="1">
      <c r="A6" s="371">
        <v>1</v>
      </c>
      <c r="B6" s="372" t="s">
        <v>82</v>
      </c>
      <c r="C6" s="373">
        <v>18527</v>
      </c>
      <c r="D6" s="374">
        <f t="shared" ref="D6:D15" si="0">SUM(E6:S6)</f>
        <v>74</v>
      </c>
      <c r="E6" s="375">
        <f>'[5]тр-9 мес'!E6+'[5]окт-труд-19'!E6</f>
        <v>6</v>
      </c>
      <c r="F6" s="375">
        <f>'[5]тр-9 мес'!F6+'[5]окт-труд-19'!F6</f>
        <v>14</v>
      </c>
      <c r="G6" s="375">
        <f>'[5]тр-9 мес'!G6+'[5]окт-труд-19'!G6</f>
        <v>0</v>
      </c>
      <c r="H6" s="375">
        <f>'[5]тр-9 мес'!H6+'[5]окт-труд-19'!H6</f>
        <v>3</v>
      </c>
      <c r="I6" s="375">
        <f>'[5]тр-9 мес'!I6+'[5]окт-труд-19'!I6</f>
        <v>0</v>
      </c>
      <c r="J6" s="375">
        <f>'[5]тр-9 мес'!J6+'[5]окт-труд-19'!J6</f>
        <v>1</v>
      </c>
      <c r="K6" s="375">
        <f>'[5]тр-9 мес'!K6+'[5]окт-труд-19'!K6</f>
        <v>18</v>
      </c>
      <c r="L6" s="375">
        <f>'[5]тр-9 мес'!L6+'[5]окт-труд-19'!L6</f>
        <v>3</v>
      </c>
      <c r="M6" s="375">
        <f>'[5]тр-9 мес'!M6+'[5]окт-труд-19'!M6</f>
        <v>0</v>
      </c>
      <c r="N6" s="375">
        <f>'[5]тр-9 мес'!N6+'[5]окт-труд-19'!N6</f>
        <v>0</v>
      </c>
      <c r="O6" s="375">
        <f>'[5]тр-9 мес'!O6+'[5]окт-труд-19'!O6</f>
        <v>0</v>
      </c>
      <c r="P6" s="375">
        <f>'[5]тр-9 мес'!P6+'[5]окт-труд-19'!P6</f>
        <v>1</v>
      </c>
      <c r="Q6" s="375">
        <f>'[5]тр-9 мес'!Q6+'[5]окт-труд-19'!Q6</f>
        <v>0</v>
      </c>
      <c r="R6" s="375">
        <f>'[5]тр-9 мес'!R6+'[5]окт-труд-19'!R6</f>
        <v>8</v>
      </c>
      <c r="S6" s="375">
        <f>'[5]тр-9 мес'!S6+'[5]окт-труд-19'!S6</f>
        <v>20</v>
      </c>
      <c r="T6" s="375">
        <f>'[5]тр-9 мес'!T6+'[5]окт-труд-19'!T6</f>
        <v>2</v>
      </c>
      <c r="U6" s="376">
        <f t="shared" ref="U6:U18" si="1">T6*100000/C6*1.201</f>
        <v>12.964862093161333</v>
      </c>
      <c r="V6" s="377"/>
      <c r="W6" s="352"/>
    </row>
    <row r="7" spans="1:23" ht="18.75" customHeight="1">
      <c r="A7" s="371">
        <v>2</v>
      </c>
      <c r="B7" s="372" t="s">
        <v>83</v>
      </c>
      <c r="C7" s="373">
        <v>4234</v>
      </c>
      <c r="D7" s="374">
        <f t="shared" si="0"/>
        <v>30</v>
      </c>
      <c r="E7" s="375">
        <f>'[5]тр-9 мес'!E7+'[5]окт-труд-19'!E7</f>
        <v>1</v>
      </c>
      <c r="F7" s="375">
        <f>'[5]тр-9 мес'!F7+'[5]окт-труд-19'!F7</f>
        <v>8</v>
      </c>
      <c r="G7" s="375">
        <f>'[5]тр-9 мес'!G7+'[5]окт-труд-19'!G7</f>
        <v>0</v>
      </c>
      <c r="H7" s="375">
        <f>'[5]тр-9 мес'!H7+'[5]окт-труд-19'!H7</f>
        <v>0</v>
      </c>
      <c r="I7" s="375">
        <f>'[5]тр-9 мес'!I7+'[5]окт-труд-19'!I7</f>
        <v>0</v>
      </c>
      <c r="J7" s="375">
        <f>'[5]тр-9 мес'!J7+'[5]окт-труд-19'!J7</f>
        <v>0</v>
      </c>
      <c r="K7" s="375">
        <f>'[5]тр-9 мес'!K7+'[5]окт-труд-19'!K7</f>
        <v>2</v>
      </c>
      <c r="L7" s="375">
        <f>'[5]тр-9 мес'!L7+'[5]окт-труд-19'!L7</f>
        <v>6</v>
      </c>
      <c r="M7" s="375">
        <f>'[5]тр-9 мес'!M7+'[5]окт-труд-19'!M7</f>
        <v>1</v>
      </c>
      <c r="N7" s="375">
        <f>'[5]тр-9 мес'!N7+'[5]окт-труд-19'!N7</f>
        <v>0</v>
      </c>
      <c r="O7" s="375">
        <f>'[5]тр-9 мес'!O7+'[5]окт-труд-19'!O7</f>
        <v>0</v>
      </c>
      <c r="P7" s="375">
        <f>'[5]тр-9 мес'!P7+'[5]окт-труд-19'!P7</f>
        <v>0</v>
      </c>
      <c r="Q7" s="375">
        <f>'[5]тр-9 мес'!Q7+'[5]окт-труд-19'!Q7</f>
        <v>1</v>
      </c>
      <c r="R7" s="375">
        <f>'[5]тр-9 мес'!R7+'[5]окт-труд-19'!R7</f>
        <v>0</v>
      </c>
      <c r="S7" s="375">
        <f>'[5]тр-9 мес'!S7+'[5]окт-труд-19'!S7</f>
        <v>11</v>
      </c>
      <c r="T7" s="375">
        <f>'[5]тр-9 мес'!T7+'[5]окт-труд-19'!T7</f>
        <v>1</v>
      </c>
      <c r="U7" s="376">
        <f t="shared" si="1"/>
        <v>28.365611714690601</v>
      </c>
      <c r="V7" s="377"/>
      <c r="W7" s="352"/>
    </row>
    <row r="8" spans="1:23" ht="18.75" customHeight="1">
      <c r="A8" s="371">
        <v>3</v>
      </c>
      <c r="B8" s="372" t="s">
        <v>84</v>
      </c>
      <c r="C8" s="373">
        <v>6140</v>
      </c>
      <c r="D8" s="378">
        <f t="shared" si="0"/>
        <v>41</v>
      </c>
      <c r="E8" s="375">
        <f>'[5]тр-9 мес'!E8+'[5]окт-труд-19'!E8</f>
        <v>1</v>
      </c>
      <c r="F8" s="375">
        <f>'[5]тр-9 мес'!F8+'[5]окт-труд-19'!F8</f>
        <v>7</v>
      </c>
      <c r="G8" s="375">
        <f>'[5]тр-9 мес'!G8+'[5]окт-труд-19'!G8</f>
        <v>0</v>
      </c>
      <c r="H8" s="375">
        <f>'[5]тр-9 мес'!H8+'[5]окт-труд-19'!H8</f>
        <v>1</v>
      </c>
      <c r="I8" s="375">
        <f>'[5]тр-9 мес'!I8+'[5]окт-труд-19'!I8</f>
        <v>0</v>
      </c>
      <c r="J8" s="375">
        <f>'[5]тр-9 мес'!J8+'[5]окт-труд-19'!J8</f>
        <v>3</v>
      </c>
      <c r="K8" s="375">
        <f>'[5]тр-9 мес'!K8+'[5]окт-труд-19'!K8</f>
        <v>11</v>
      </c>
      <c r="L8" s="375">
        <f>'[5]тр-9 мес'!L8+'[5]окт-труд-19'!L8</f>
        <v>1</v>
      </c>
      <c r="M8" s="375">
        <f>'[5]тр-9 мес'!M8+'[5]окт-труд-19'!M8</f>
        <v>3</v>
      </c>
      <c r="N8" s="375">
        <f>'[5]тр-9 мес'!N8+'[5]окт-труд-19'!N8</f>
        <v>0</v>
      </c>
      <c r="O8" s="375">
        <f>'[5]тр-9 мес'!O8+'[5]окт-труд-19'!O8</f>
        <v>0</v>
      </c>
      <c r="P8" s="375">
        <f>'[5]тр-9 мес'!P8+'[5]окт-труд-19'!P8</f>
        <v>1</v>
      </c>
      <c r="Q8" s="375">
        <f>'[5]тр-9 мес'!Q8+'[5]окт-труд-19'!Q8</f>
        <v>0</v>
      </c>
      <c r="R8" s="375">
        <f>'[5]тр-9 мес'!R8+'[5]окт-труд-19'!R8</f>
        <v>0</v>
      </c>
      <c r="S8" s="375">
        <f>'[5]тр-9 мес'!S8+'[5]окт-труд-19'!S8</f>
        <v>13</v>
      </c>
      <c r="T8" s="375">
        <f>'[5]тр-9 мес'!T8+'[5]окт-труд-19'!T8</f>
        <v>0</v>
      </c>
      <c r="U8" s="376">
        <f t="shared" si="1"/>
        <v>0</v>
      </c>
      <c r="V8" s="377"/>
    </row>
    <row r="9" spans="1:23" ht="18.75" customHeight="1">
      <c r="A9" s="371">
        <v>4</v>
      </c>
      <c r="B9" s="372" t="s">
        <v>85</v>
      </c>
      <c r="C9" s="373">
        <v>6813</v>
      </c>
      <c r="D9" s="374">
        <f t="shared" si="0"/>
        <v>42</v>
      </c>
      <c r="E9" s="375">
        <f>'[5]тр-9 мес'!E9+'[5]окт-труд-19'!E9</f>
        <v>3</v>
      </c>
      <c r="F9" s="375">
        <f>'[5]тр-9 мес'!F9+'[5]окт-труд-19'!F9</f>
        <v>4</v>
      </c>
      <c r="G9" s="375">
        <f>'[5]тр-9 мес'!G9+'[5]окт-труд-19'!G9</f>
        <v>0</v>
      </c>
      <c r="H9" s="375">
        <f>'[5]тр-9 мес'!H9+'[5]окт-труд-19'!H9</f>
        <v>0</v>
      </c>
      <c r="I9" s="375">
        <f>'[5]тр-9 мес'!I9+'[5]окт-труд-19'!I9</f>
        <v>0</v>
      </c>
      <c r="J9" s="375">
        <f>'[5]тр-9 мес'!J9+'[5]окт-труд-19'!J9</f>
        <v>2</v>
      </c>
      <c r="K9" s="375">
        <f>'[5]тр-9 мес'!K9+'[5]окт-труд-19'!K9</f>
        <v>10</v>
      </c>
      <c r="L9" s="375">
        <f>'[5]тр-9 мес'!L9+'[5]окт-труд-19'!L9</f>
        <v>1</v>
      </c>
      <c r="M9" s="375">
        <f>'[5]тр-9 мес'!M9+'[5]окт-труд-19'!M9</f>
        <v>3</v>
      </c>
      <c r="N9" s="375">
        <f>'[5]тр-9 мес'!N9+'[5]окт-труд-19'!N9</f>
        <v>0</v>
      </c>
      <c r="O9" s="375">
        <f>'[5]тр-9 мес'!O9+'[5]окт-труд-19'!O9</f>
        <v>0</v>
      </c>
      <c r="P9" s="375">
        <f>'[5]тр-9 мес'!P9+'[5]окт-труд-19'!P9</f>
        <v>0</v>
      </c>
      <c r="Q9" s="375">
        <f>'[5]тр-9 мес'!Q9+'[5]окт-труд-19'!Q9</f>
        <v>0</v>
      </c>
      <c r="R9" s="375">
        <f>'[5]тр-9 мес'!R9+'[5]окт-труд-19'!R9</f>
        <v>2</v>
      </c>
      <c r="S9" s="375">
        <f>'[5]тр-9 мес'!S9+'[5]окт-труд-19'!S9</f>
        <v>17</v>
      </c>
      <c r="T9" s="375">
        <f>'[5]тр-9 мес'!T9+'[5]окт-труд-19'!T9</f>
        <v>3</v>
      </c>
      <c r="U9" s="376">
        <f t="shared" si="1"/>
        <v>52.88419198590929</v>
      </c>
      <c r="V9" s="377"/>
    </row>
    <row r="10" spans="1:23" ht="18.75" customHeight="1">
      <c r="A10" s="379">
        <v>5</v>
      </c>
      <c r="B10" s="372" t="s">
        <v>86</v>
      </c>
      <c r="C10" s="373">
        <v>7086</v>
      </c>
      <c r="D10" s="378">
        <f t="shared" si="0"/>
        <v>49</v>
      </c>
      <c r="E10" s="375">
        <f>'[5]тр-9 мес'!E10+'[5]окт-труд-19'!E10</f>
        <v>0</v>
      </c>
      <c r="F10" s="375">
        <f>'[5]тр-9 мес'!F10+'[5]окт-труд-19'!F10</f>
        <v>4</v>
      </c>
      <c r="G10" s="375">
        <f>'[5]тр-9 мес'!G10+'[5]окт-труд-19'!G10</f>
        <v>0</v>
      </c>
      <c r="H10" s="375">
        <f>'[5]тр-9 мес'!H10+'[5]окт-труд-19'!H10</f>
        <v>0</v>
      </c>
      <c r="I10" s="375">
        <f>'[5]тр-9 мес'!I10+'[5]окт-труд-19'!I10</f>
        <v>0</v>
      </c>
      <c r="J10" s="375">
        <f>'[5]тр-9 мес'!J10+'[5]окт-труд-19'!J10</f>
        <v>0</v>
      </c>
      <c r="K10" s="375">
        <f>'[5]тр-9 мес'!K10+'[5]окт-труд-19'!K10</f>
        <v>18</v>
      </c>
      <c r="L10" s="375">
        <f>'[5]тр-9 мес'!L10+'[5]окт-труд-19'!L10</f>
        <v>2</v>
      </c>
      <c r="M10" s="375">
        <f>'[5]тр-9 мес'!M10+'[5]окт-труд-19'!M10</f>
        <v>1</v>
      </c>
      <c r="N10" s="375">
        <f>'[5]тр-9 мес'!N10+'[5]окт-труд-19'!N10</f>
        <v>0</v>
      </c>
      <c r="O10" s="375">
        <f>'[5]тр-9 мес'!O10+'[5]окт-труд-19'!O10</f>
        <v>0</v>
      </c>
      <c r="P10" s="375">
        <f>'[5]тр-9 мес'!P10+'[5]окт-труд-19'!P10</f>
        <v>1</v>
      </c>
      <c r="Q10" s="375">
        <f>'[5]тр-9 мес'!Q10+'[5]окт-труд-19'!Q10</f>
        <v>0</v>
      </c>
      <c r="R10" s="375">
        <f>'[5]тр-9 мес'!R10+'[5]окт-труд-19'!R10</f>
        <v>1</v>
      </c>
      <c r="S10" s="375">
        <f>'[5]тр-9 мес'!S10+'[5]окт-труд-19'!S10</f>
        <v>22</v>
      </c>
      <c r="T10" s="375">
        <f>'[5]тр-9 мес'!T10+'[5]окт-труд-19'!T10</f>
        <v>0</v>
      </c>
      <c r="U10" s="376">
        <f t="shared" si="1"/>
        <v>0</v>
      </c>
      <c r="V10" s="377"/>
    </row>
    <row r="11" spans="1:23" ht="18.75" customHeight="1">
      <c r="A11" s="371">
        <v>6</v>
      </c>
      <c r="B11" s="372" t="s">
        <v>87</v>
      </c>
      <c r="C11" s="373">
        <v>5848</v>
      </c>
      <c r="D11" s="378">
        <f t="shared" si="0"/>
        <v>41</v>
      </c>
      <c r="E11" s="375">
        <f>'[5]тр-9 мес'!E11+'[5]окт-труд-19'!E11</f>
        <v>0</v>
      </c>
      <c r="F11" s="375">
        <f>'[5]тр-9 мес'!F11+'[5]окт-труд-19'!F11</f>
        <v>4</v>
      </c>
      <c r="G11" s="375">
        <f>'[5]тр-9 мес'!G11+'[5]окт-труд-19'!G11</f>
        <v>0</v>
      </c>
      <c r="H11" s="375">
        <f>'[5]тр-9 мес'!H11+'[5]окт-труд-19'!H11</f>
        <v>0</v>
      </c>
      <c r="I11" s="375">
        <f>'[5]тр-9 мес'!I11+'[5]окт-труд-19'!I11</f>
        <v>0</v>
      </c>
      <c r="J11" s="375">
        <f>'[5]тр-9 мес'!J11+'[5]окт-труд-19'!J11</f>
        <v>1</v>
      </c>
      <c r="K11" s="375">
        <f>'[5]тр-9 мес'!K11+'[5]окт-труд-19'!K11</f>
        <v>12</v>
      </c>
      <c r="L11" s="375">
        <f>'[5]тр-9 мес'!L11+'[5]окт-труд-19'!L11</f>
        <v>1</v>
      </c>
      <c r="M11" s="375">
        <f>'[5]тр-9 мес'!M11+'[5]окт-труд-19'!M11</f>
        <v>1</v>
      </c>
      <c r="N11" s="375">
        <f>'[5]тр-9 мес'!N11+'[5]окт-труд-19'!N11</f>
        <v>0</v>
      </c>
      <c r="O11" s="375">
        <f>'[5]тр-9 мес'!O11+'[5]окт-труд-19'!O11</f>
        <v>0</v>
      </c>
      <c r="P11" s="375">
        <f>'[5]тр-9 мес'!P11+'[5]окт-труд-19'!P11</f>
        <v>0</v>
      </c>
      <c r="Q11" s="375">
        <f>'[5]тр-9 мес'!Q11+'[5]окт-труд-19'!Q11</f>
        <v>0</v>
      </c>
      <c r="R11" s="375">
        <f>'[5]тр-9 мес'!R11+'[5]окт-труд-19'!R11</f>
        <v>6</v>
      </c>
      <c r="S11" s="375">
        <f>'[5]тр-9 мес'!S11+'[5]окт-труд-19'!S11</f>
        <v>16</v>
      </c>
      <c r="T11" s="375">
        <f>'[5]тр-9 мес'!T11+'[5]окт-труд-19'!T11</f>
        <v>0</v>
      </c>
      <c r="U11" s="376">
        <f t="shared" si="1"/>
        <v>0</v>
      </c>
      <c r="V11" s="377"/>
    </row>
    <row r="12" spans="1:23" ht="18.75" customHeight="1">
      <c r="A12" s="371">
        <v>7</v>
      </c>
      <c r="B12" s="372" t="s">
        <v>88</v>
      </c>
      <c r="C12" s="373">
        <v>9799</v>
      </c>
      <c r="D12" s="374">
        <f t="shared" si="0"/>
        <v>37</v>
      </c>
      <c r="E12" s="375">
        <f>'[5]тр-9 мес'!E12+'[5]окт-труд-19'!E12</f>
        <v>1</v>
      </c>
      <c r="F12" s="375">
        <f>'[5]тр-9 мес'!F12+'[5]окт-труд-19'!F12</f>
        <v>3</v>
      </c>
      <c r="G12" s="375">
        <f>'[5]тр-9 мес'!G12+'[5]окт-труд-19'!G12</f>
        <v>0</v>
      </c>
      <c r="H12" s="375">
        <f>'[5]тр-9 мес'!H12+'[5]окт-труд-19'!H12</f>
        <v>0</v>
      </c>
      <c r="I12" s="375">
        <f>'[5]тр-9 мес'!I12+'[5]окт-труд-19'!I12</f>
        <v>0</v>
      </c>
      <c r="J12" s="375">
        <f>'[5]тр-9 мес'!J12+'[5]окт-труд-19'!J12</f>
        <v>2</v>
      </c>
      <c r="K12" s="375">
        <f>'[5]тр-9 мес'!K12+'[5]окт-труд-19'!K12</f>
        <v>11</v>
      </c>
      <c r="L12" s="375">
        <f>'[5]тр-9 мес'!L12+'[5]окт-труд-19'!L12</f>
        <v>1</v>
      </c>
      <c r="M12" s="375">
        <f>'[5]тр-9 мес'!M12+'[5]окт-труд-19'!M12</f>
        <v>1</v>
      </c>
      <c r="N12" s="375">
        <f>'[5]тр-9 мес'!N12+'[5]окт-труд-19'!N12</f>
        <v>0</v>
      </c>
      <c r="O12" s="375">
        <f>'[5]тр-9 мес'!O12+'[5]окт-труд-19'!O12</f>
        <v>0</v>
      </c>
      <c r="P12" s="375">
        <f>'[5]тр-9 мес'!P12+'[5]окт-труд-19'!P12</f>
        <v>0</v>
      </c>
      <c r="Q12" s="375">
        <f>'[5]тр-9 мес'!Q12+'[5]окт-труд-19'!Q12</f>
        <v>0</v>
      </c>
      <c r="R12" s="375">
        <f>'[5]тр-9 мес'!R12+'[5]окт-труд-19'!R12</f>
        <v>1</v>
      </c>
      <c r="S12" s="375">
        <f>'[5]тр-9 мес'!S12+'[5]окт-труд-19'!S12</f>
        <v>17</v>
      </c>
      <c r="T12" s="375">
        <f>'[5]тр-9 мес'!T12+'[5]окт-труд-19'!T12</f>
        <v>1</v>
      </c>
      <c r="U12" s="376">
        <f t="shared" si="1"/>
        <v>12.256352689049903</v>
      </c>
      <c r="V12" s="377"/>
    </row>
    <row r="13" spans="1:23" ht="18.75" customHeight="1">
      <c r="A13" s="380">
        <v>8</v>
      </c>
      <c r="B13" s="372" t="s">
        <v>89</v>
      </c>
      <c r="C13" s="373">
        <v>7116</v>
      </c>
      <c r="D13" s="378">
        <f t="shared" si="0"/>
        <v>24</v>
      </c>
      <c r="E13" s="375">
        <f>'[5]тр-9 мес'!E13+'[5]окт-труд-19'!E13</f>
        <v>1</v>
      </c>
      <c r="F13" s="375">
        <f>'[5]тр-9 мес'!F13+'[5]окт-труд-19'!F13</f>
        <v>1</v>
      </c>
      <c r="G13" s="375">
        <f>'[5]тр-9 мес'!G13+'[5]окт-труд-19'!G13</f>
        <v>0</v>
      </c>
      <c r="H13" s="375">
        <f>'[5]тр-9 мес'!H13+'[5]окт-труд-19'!H13</f>
        <v>0</v>
      </c>
      <c r="I13" s="375">
        <f>'[5]тр-9 мес'!I13+'[5]окт-труд-19'!I13</f>
        <v>0</v>
      </c>
      <c r="J13" s="375">
        <f>'[5]тр-9 мес'!J13+'[5]окт-труд-19'!J13</f>
        <v>1</v>
      </c>
      <c r="K13" s="375">
        <f>'[5]тр-9 мес'!K13+'[5]окт-труд-19'!K13</f>
        <v>9</v>
      </c>
      <c r="L13" s="375">
        <f>'[5]тр-9 мес'!L13+'[5]окт-труд-19'!L13</f>
        <v>3</v>
      </c>
      <c r="M13" s="375">
        <f>'[5]тр-9 мес'!M13+'[5]окт-труд-19'!M13</f>
        <v>3</v>
      </c>
      <c r="N13" s="375">
        <f>'[5]тр-9 мес'!N13+'[5]окт-труд-19'!N13</f>
        <v>0</v>
      </c>
      <c r="O13" s="375">
        <f>'[5]тр-9 мес'!O13+'[5]окт-труд-19'!O13</f>
        <v>0</v>
      </c>
      <c r="P13" s="375">
        <f>'[5]тр-9 мес'!P13+'[5]окт-труд-19'!P13</f>
        <v>0</v>
      </c>
      <c r="Q13" s="375">
        <f>'[5]тр-9 мес'!Q13+'[5]окт-труд-19'!Q13</f>
        <v>0</v>
      </c>
      <c r="R13" s="375">
        <f>'[5]тр-9 мес'!R13+'[5]окт-труд-19'!R13</f>
        <v>1</v>
      </c>
      <c r="S13" s="375">
        <f>'[5]тр-9 мес'!S13+'[5]окт-труд-19'!S13</f>
        <v>5</v>
      </c>
      <c r="T13" s="375">
        <f>'[5]тр-9 мес'!T13+'[5]окт-труд-19'!T13</f>
        <v>0</v>
      </c>
      <c r="U13" s="376">
        <f t="shared" si="1"/>
        <v>0</v>
      </c>
      <c r="V13" s="377"/>
    </row>
    <row r="14" spans="1:23" ht="18.75" customHeight="1">
      <c r="A14" s="371">
        <v>9</v>
      </c>
      <c r="B14" s="372" t="s">
        <v>90</v>
      </c>
      <c r="C14" s="373">
        <v>8351</v>
      </c>
      <c r="D14" s="378">
        <f t="shared" si="0"/>
        <v>51</v>
      </c>
      <c r="E14" s="375">
        <f>'[5]тр-9 мес'!E14+'[5]окт-труд-19'!E14</f>
        <v>1</v>
      </c>
      <c r="F14" s="375">
        <f>'[5]тр-9 мес'!F14+'[5]окт-труд-19'!F14</f>
        <v>8</v>
      </c>
      <c r="G14" s="375">
        <f>'[5]тр-9 мес'!G14+'[5]окт-труд-19'!G14</f>
        <v>0</v>
      </c>
      <c r="H14" s="375">
        <f>'[5]тр-9 мес'!H14+'[5]окт-труд-19'!H14</f>
        <v>1</v>
      </c>
      <c r="I14" s="375">
        <f>'[5]тр-9 мес'!I14+'[5]окт-труд-19'!I14</f>
        <v>0</v>
      </c>
      <c r="J14" s="375">
        <f>'[5]тр-9 мес'!J14+'[5]окт-труд-19'!J14</f>
        <v>1</v>
      </c>
      <c r="K14" s="375">
        <f>'[5]тр-9 мес'!K14+'[5]окт-труд-19'!K14</f>
        <v>17</v>
      </c>
      <c r="L14" s="375">
        <f>'[5]тр-9 мес'!L14+'[5]окт-труд-19'!L14</f>
        <v>3</v>
      </c>
      <c r="M14" s="375">
        <f>'[5]тр-9 мес'!M14+'[5]окт-труд-19'!M14</f>
        <v>3</v>
      </c>
      <c r="N14" s="375">
        <f>'[5]тр-9 мес'!N14+'[5]окт-труд-19'!N14</f>
        <v>1</v>
      </c>
      <c r="O14" s="375">
        <f>'[5]тр-9 мес'!O14+'[5]окт-труд-19'!O14</f>
        <v>0</v>
      </c>
      <c r="P14" s="375">
        <f>'[5]тр-9 мес'!P14+'[5]окт-труд-19'!P14</f>
        <v>1</v>
      </c>
      <c r="Q14" s="375">
        <f>'[5]тр-9 мес'!Q14+'[5]окт-труд-19'!Q14</f>
        <v>0</v>
      </c>
      <c r="R14" s="375">
        <f>'[5]тр-9 мес'!R14+'[5]окт-труд-19'!R14</f>
        <v>1</v>
      </c>
      <c r="S14" s="375">
        <f>'[5]тр-9 мес'!S14+'[5]окт-труд-19'!S14</f>
        <v>14</v>
      </c>
      <c r="T14" s="375">
        <f>'[5]тр-9 мес'!T14+'[5]окт-труд-19'!T14</f>
        <v>0</v>
      </c>
      <c r="U14" s="376">
        <f t="shared" si="1"/>
        <v>0</v>
      </c>
      <c r="V14" s="377"/>
    </row>
    <row r="15" spans="1:23" ht="18.75" customHeight="1">
      <c r="A15" s="371">
        <v>10</v>
      </c>
      <c r="B15" s="381" t="s">
        <v>91</v>
      </c>
      <c r="C15" s="373">
        <v>5226</v>
      </c>
      <c r="D15" s="378">
        <f t="shared" si="0"/>
        <v>24</v>
      </c>
      <c r="E15" s="375">
        <f>'[5]тр-9 мес'!E15+'[5]окт-труд-19'!E15</f>
        <v>0</v>
      </c>
      <c r="F15" s="375">
        <f>'[5]тр-9 мес'!F15+'[5]окт-труд-19'!F15</f>
        <v>2</v>
      </c>
      <c r="G15" s="375">
        <f>'[5]тр-9 мес'!G15+'[5]окт-труд-19'!G15</f>
        <v>0</v>
      </c>
      <c r="H15" s="375">
        <f>'[5]тр-9 мес'!H15+'[5]окт-труд-19'!H15</f>
        <v>1</v>
      </c>
      <c r="I15" s="375">
        <f>'[5]тр-9 мес'!I15+'[5]окт-труд-19'!I15</f>
        <v>0</v>
      </c>
      <c r="J15" s="375">
        <f>'[5]тр-9 мес'!J15+'[5]окт-труд-19'!J15</f>
        <v>0</v>
      </c>
      <c r="K15" s="375">
        <f>'[5]тр-9 мес'!K15+'[5]окт-труд-19'!K15</f>
        <v>11</v>
      </c>
      <c r="L15" s="375">
        <f>'[5]тр-9 мес'!L15+'[5]окт-труд-19'!L15</f>
        <v>0</v>
      </c>
      <c r="M15" s="375">
        <f>'[5]тр-9 мес'!M15+'[5]окт-труд-19'!M15</f>
        <v>2</v>
      </c>
      <c r="N15" s="375">
        <f>'[5]тр-9 мес'!N15+'[5]окт-труд-19'!N15</f>
        <v>0</v>
      </c>
      <c r="O15" s="375">
        <f>'[5]тр-9 мес'!O15+'[5]окт-труд-19'!O15</f>
        <v>0</v>
      </c>
      <c r="P15" s="375">
        <f>'[5]тр-9 мес'!P15+'[5]окт-труд-19'!P15</f>
        <v>0</v>
      </c>
      <c r="Q15" s="375">
        <f>'[5]тр-9 мес'!Q15+'[5]окт-труд-19'!Q15</f>
        <v>0</v>
      </c>
      <c r="R15" s="375">
        <f>'[5]тр-9 мес'!R15+'[5]окт-труд-19'!R15</f>
        <v>2</v>
      </c>
      <c r="S15" s="375">
        <f>'[5]тр-9 мес'!S15+'[5]окт-труд-19'!S15</f>
        <v>6</v>
      </c>
      <c r="T15" s="375">
        <f>'[5]тр-9 мес'!T15+'[5]окт-труд-19'!T15</f>
        <v>0</v>
      </c>
      <c r="U15" s="376">
        <f t="shared" si="1"/>
        <v>0</v>
      </c>
      <c r="V15" s="377"/>
    </row>
    <row r="16" spans="1:23" ht="36" customHeight="1">
      <c r="A16" s="382" t="s">
        <v>148</v>
      </c>
      <c r="B16" s="383" t="s">
        <v>92</v>
      </c>
      <c r="C16" s="384">
        <f>SUM(C6:C15)</f>
        <v>79140</v>
      </c>
      <c r="D16" s="384">
        <f>SUM(D6:D15)</f>
        <v>413</v>
      </c>
      <c r="E16" s="385">
        <f>'[5]тр-9 мес'!E16+'[5]окт-труд-19'!E16</f>
        <v>14</v>
      </c>
      <c r="F16" s="385">
        <f>'[5]тр-9 мес'!F16+'[5]окт-труд-19'!F16</f>
        <v>55</v>
      </c>
      <c r="G16" s="385">
        <f>'[5]тр-9 мес'!G16+'[5]окт-труд-19'!G16</f>
        <v>0</v>
      </c>
      <c r="H16" s="385">
        <f>'[5]тр-9 мес'!H16+'[5]окт-труд-19'!H16</f>
        <v>6</v>
      </c>
      <c r="I16" s="385">
        <f>'[5]тр-9 мес'!I16+'[5]окт-труд-19'!I16</f>
        <v>0</v>
      </c>
      <c r="J16" s="385">
        <f>'[5]тр-9 мес'!J16+'[5]окт-труд-19'!J16</f>
        <v>11</v>
      </c>
      <c r="K16" s="385">
        <f>'[5]тр-9 мес'!K16+'[5]окт-труд-19'!K16</f>
        <v>119</v>
      </c>
      <c r="L16" s="385">
        <f>'[5]тр-9 мес'!L16+'[5]окт-труд-19'!L16</f>
        <v>21</v>
      </c>
      <c r="M16" s="385">
        <f>'[5]тр-9 мес'!M16+'[5]окт-труд-19'!M16</f>
        <v>18</v>
      </c>
      <c r="N16" s="385">
        <f>'[5]тр-9 мес'!N16+'[5]окт-труд-19'!N16</f>
        <v>0</v>
      </c>
      <c r="O16" s="385">
        <f>'[5]тр-9 мес'!O16+'[5]окт-труд-19'!O16</f>
        <v>0</v>
      </c>
      <c r="P16" s="385">
        <f>'[5]тр-9 мес'!P16+'[5]окт-труд-19'!P16</f>
        <v>4</v>
      </c>
      <c r="Q16" s="385">
        <f>'[5]тр-9 мес'!Q16+'[5]окт-труд-19'!Q16</f>
        <v>1</v>
      </c>
      <c r="R16" s="385">
        <f>'[5]тр-9 мес'!R16+'[5]окт-труд-19'!R16</f>
        <v>22</v>
      </c>
      <c r="S16" s="385">
        <f>'[5]тр-9 мес'!S16+'[5]окт-труд-19'!S16</f>
        <v>141</v>
      </c>
      <c r="T16" s="385">
        <f>'[5]тр-9 мес'!T16+'[5]окт-труд-19'!T16</f>
        <v>7</v>
      </c>
      <c r="U16" s="386">
        <f t="shared" si="1"/>
        <v>10.622946676775337</v>
      </c>
      <c r="V16" s="387">
        <f>SUM(V6:V15)</f>
        <v>0</v>
      </c>
    </row>
    <row r="17" spans="1:22" ht="29.25" customHeight="1">
      <c r="A17" s="371">
        <v>11</v>
      </c>
      <c r="B17" s="388" t="s">
        <v>149</v>
      </c>
      <c r="C17" s="389">
        <v>36599</v>
      </c>
      <c r="D17" s="374">
        <f>SUM(E17:S17)</f>
        <v>113</v>
      </c>
      <c r="E17" s="375">
        <f>'[5]тр-9 мес'!E17+'[5]окт-труд-19'!E17</f>
        <v>8</v>
      </c>
      <c r="F17" s="375">
        <f>'[5]тр-9 мес'!F17+'[5]окт-труд-19'!F17</f>
        <v>19</v>
      </c>
      <c r="G17" s="375">
        <f>'[5]тр-9 мес'!G17+'[5]окт-труд-19'!G17</f>
        <v>0</v>
      </c>
      <c r="H17" s="375">
        <f>'[5]тр-9 мес'!H17+'[5]окт-труд-19'!H17</f>
        <v>0</v>
      </c>
      <c r="I17" s="375">
        <f>'[5]тр-9 мес'!I17+'[5]окт-труд-19'!I17</f>
        <v>0</v>
      </c>
      <c r="J17" s="375">
        <f>'[5]тр-9 мес'!J17+'[5]окт-труд-19'!J17</f>
        <v>2</v>
      </c>
      <c r="K17" s="375">
        <f>'[5]тр-9 мес'!K17+'[5]окт-труд-19'!K17</f>
        <v>28</v>
      </c>
      <c r="L17" s="375">
        <f>'[5]тр-9 мес'!L17+'[5]окт-труд-19'!L17</f>
        <v>4</v>
      </c>
      <c r="M17" s="375">
        <f>'[5]тр-9 мес'!M17+'[5]окт-труд-19'!M17</f>
        <v>8</v>
      </c>
      <c r="N17" s="375">
        <f>'[5]тр-9 мес'!N17+'[5]окт-труд-19'!N17</f>
        <v>1</v>
      </c>
      <c r="O17" s="375">
        <f>'[5]тр-9 мес'!O17+'[5]окт-труд-19'!O17</f>
        <v>0</v>
      </c>
      <c r="P17" s="375">
        <f>'[5]тр-9 мес'!P17+'[5]окт-труд-19'!P17</f>
        <v>1</v>
      </c>
      <c r="Q17" s="375">
        <f>'[5]тр-9 мес'!Q17+'[5]окт-труд-19'!Q17</f>
        <v>0</v>
      </c>
      <c r="R17" s="375">
        <f>'[5]тр-9 мес'!R17+'[5]окт-труд-19'!R17</f>
        <v>10</v>
      </c>
      <c r="S17" s="375">
        <f>'[5]тр-9 мес'!S17+'[5]окт-труд-19'!S17</f>
        <v>32</v>
      </c>
      <c r="T17" s="375">
        <f>'[5]тр-9 мес'!T17+'[5]окт-труд-19'!T17</f>
        <v>3</v>
      </c>
      <c r="U17" s="376">
        <f t="shared" si="1"/>
        <v>9.8445312713462112</v>
      </c>
      <c r="V17" s="377"/>
    </row>
    <row r="18" spans="1:22" ht="47.25" customHeight="1" thickBot="1">
      <c r="A18" s="390" t="s">
        <v>150</v>
      </c>
      <c r="B18" s="391"/>
      <c r="C18" s="392">
        <f>C16+C17</f>
        <v>115739</v>
      </c>
      <c r="D18" s="392">
        <f>D16+D17</f>
        <v>526</v>
      </c>
      <c r="E18" s="385">
        <f>'[5]тр-9 мес'!E18+'[5]окт-труд-19'!E18</f>
        <v>22</v>
      </c>
      <c r="F18" s="385">
        <f>'[5]тр-9 мес'!F18+'[5]окт-труд-19'!F18</f>
        <v>74</v>
      </c>
      <c r="G18" s="385">
        <f>'[5]тр-9 мес'!G18+'[5]окт-труд-19'!G18</f>
        <v>0</v>
      </c>
      <c r="H18" s="385">
        <f>'[5]тр-9 мес'!H18+'[5]окт-труд-19'!H18</f>
        <v>6</v>
      </c>
      <c r="I18" s="385">
        <f>'[5]тр-9 мес'!I18+'[5]окт-труд-19'!I18</f>
        <v>0</v>
      </c>
      <c r="J18" s="385">
        <f>'[5]тр-9 мес'!J18+'[5]окт-труд-19'!J18</f>
        <v>13</v>
      </c>
      <c r="K18" s="385">
        <f>'[5]тр-9 мес'!K18+'[5]окт-труд-19'!K18</f>
        <v>147</v>
      </c>
      <c r="L18" s="385">
        <f>'[5]тр-9 мес'!L18+'[5]окт-труд-19'!L18</f>
        <v>25</v>
      </c>
      <c r="M18" s="385">
        <f>'[5]тр-9 мес'!M18+'[5]окт-труд-19'!M18</f>
        <v>26</v>
      </c>
      <c r="N18" s="385">
        <f>'[5]тр-9 мес'!N18+'[5]окт-труд-19'!N18</f>
        <v>1</v>
      </c>
      <c r="O18" s="385">
        <f>'[5]тр-9 мес'!O18+'[5]окт-труд-19'!O18</f>
        <v>0</v>
      </c>
      <c r="P18" s="385">
        <f>'[5]тр-9 мес'!P18+'[5]окт-труд-19'!P18</f>
        <v>5</v>
      </c>
      <c r="Q18" s="385">
        <f>'[5]тр-9 мес'!Q18+'[5]окт-труд-19'!Q18</f>
        <v>1</v>
      </c>
      <c r="R18" s="385">
        <f>'[5]тр-9 мес'!R18+'[5]окт-труд-19'!R18</f>
        <v>32</v>
      </c>
      <c r="S18" s="385">
        <f>'[5]тр-9 мес'!S18+'[5]окт-труд-19'!S18</f>
        <v>173</v>
      </c>
      <c r="T18" s="385">
        <v>10</v>
      </c>
      <c r="U18" s="393">
        <f t="shared" si="1"/>
        <v>10.376796067012849</v>
      </c>
      <c r="V18" s="387">
        <f>SUM(V16:V17)</f>
        <v>0</v>
      </c>
    </row>
    <row r="19" spans="1:22" ht="31.5" customHeight="1">
      <c r="A19" s="394" t="s">
        <v>151</v>
      </c>
      <c r="B19" s="394"/>
      <c r="C19" s="394"/>
      <c r="D19" s="395">
        <v>1</v>
      </c>
      <c r="E19" s="396">
        <f t="shared" ref="E19:S19" si="2">SUM(E$18/$D$18)*1</f>
        <v>4.1825095057034217E-2</v>
      </c>
      <c r="F19" s="396">
        <f t="shared" si="2"/>
        <v>0.14068441064638784</v>
      </c>
      <c r="G19" s="396">
        <f t="shared" si="2"/>
        <v>0</v>
      </c>
      <c r="H19" s="396">
        <f t="shared" si="2"/>
        <v>1.1406844106463879E-2</v>
      </c>
      <c r="I19" s="396">
        <f t="shared" si="2"/>
        <v>0</v>
      </c>
      <c r="J19" s="396">
        <f t="shared" si="2"/>
        <v>2.4714828897338403E-2</v>
      </c>
      <c r="K19" s="397">
        <f t="shared" si="2"/>
        <v>0.27946768060836502</v>
      </c>
      <c r="L19" s="396">
        <f t="shared" si="2"/>
        <v>4.7528517110266157E-2</v>
      </c>
      <c r="M19" s="396">
        <f t="shared" si="2"/>
        <v>4.9429657794676805E-2</v>
      </c>
      <c r="N19" s="396">
        <f t="shared" si="2"/>
        <v>1.9011406844106464E-3</v>
      </c>
      <c r="O19" s="396">
        <f t="shared" si="2"/>
        <v>0</v>
      </c>
      <c r="P19" s="396">
        <f t="shared" si="2"/>
        <v>9.5057034220532317E-3</v>
      </c>
      <c r="Q19" s="396">
        <f t="shared" si="2"/>
        <v>1.9011406844106464E-3</v>
      </c>
      <c r="R19" s="396">
        <f t="shared" si="2"/>
        <v>6.0836501901140684E-2</v>
      </c>
      <c r="S19" s="396">
        <f t="shared" si="2"/>
        <v>0.32889733840304181</v>
      </c>
      <c r="T19" s="398">
        <f>SUM(T$18/E18)</f>
        <v>0.45454545454545453</v>
      </c>
      <c r="U19" s="399" t="s">
        <v>152</v>
      </c>
      <c r="V19" s="400"/>
    </row>
    <row r="20" spans="1:22" ht="48.75" customHeight="1">
      <c r="A20" s="401" t="s">
        <v>153</v>
      </c>
      <c r="B20" s="401"/>
      <c r="C20" s="401"/>
      <c r="D20" s="402">
        <f t="shared" ref="D20:T20" si="3">D18*100000/$C18*1.201</f>
        <v>545.8194731248758</v>
      </c>
      <c r="E20" s="402">
        <f t="shared" si="3"/>
        <v>22.828951347428269</v>
      </c>
      <c r="F20" s="402">
        <f t="shared" si="3"/>
        <v>76.788290895895088</v>
      </c>
      <c r="G20" s="402">
        <f t="shared" si="3"/>
        <v>0</v>
      </c>
      <c r="H20" s="402">
        <f t="shared" si="3"/>
        <v>6.2260776402077083</v>
      </c>
      <c r="I20" s="402">
        <f t="shared" si="3"/>
        <v>0</v>
      </c>
      <c r="J20" s="402">
        <f t="shared" si="3"/>
        <v>13.489834887116702</v>
      </c>
      <c r="K20" s="402">
        <f t="shared" si="3"/>
        <v>152.53890218508889</v>
      </c>
      <c r="L20" s="402">
        <f t="shared" si="3"/>
        <v>25.941990167532119</v>
      </c>
      <c r="M20" s="402">
        <f t="shared" si="3"/>
        <v>26.979669774233404</v>
      </c>
      <c r="N20" s="402">
        <f t="shared" si="3"/>
        <v>1.0376796067012848</v>
      </c>
      <c r="O20" s="402">
        <f t="shared" si="3"/>
        <v>0</v>
      </c>
      <c r="P20" s="402">
        <f t="shared" si="3"/>
        <v>5.1883980335064246</v>
      </c>
      <c r="Q20" s="402">
        <f t="shared" si="3"/>
        <v>1.0376796067012848</v>
      </c>
      <c r="R20" s="402">
        <f t="shared" si="3"/>
        <v>33.205747414441113</v>
      </c>
      <c r="S20" s="403">
        <f t="shared" si="3"/>
        <v>179.51857195932229</v>
      </c>
      <c r="T20" s="403">
        <f t="shared" si="3"/>
        <v>10.376796067012849</v>
      </c>
      <c r="U20" s="404"/>
    </row>
    <row r="21" spans="1:22" s="409" customFormat="1" ht="21.75" customHeight="1">
      <c r="A21" s="405" t="s">
        <v>154</v>
      </c>
      <c r="B21" s="405"/>
      <c r="C21" s="405"/>
      <c r="D21" s="406">
        <v>535.20000000000005</v>
      </c>
      <c r="E21" s="406">
        <v>21.7</v>
      </c>
      <c r="F21" s="406">
        <v>79.599999999999994</v>
      </c>
      <c r="G21" s="406"/>
      <c r="H21" s="406"/>
      <c r="I21" s="406"/>
      <c r="J21" s="406">
        <v>14.5</v>
      </c>
      <c r="K21" s="406">
        <v>129.19999999999999</v>
      </c>
      <c r="L21" s="406">
        <v>20.7</v>
      </c>
      <c r="M21" s="406">
        <v>36.200000000000003</v>
      </c>
      <c r="N21" s="406">
        <v>1</v>
      </c>
      <c r="O21" s="406">
        <v>1</v>
      </c>
      <c r="P21" s="406">
        <v>9.3000000000000007</v>
      </c>
      <c r="Q21" s="406"/>
      <c r="R21" s="406">
        <v>20.7</v>
      </c>
      <c r="S21" s="407">
        <v>194.4</v>
      </c>
      <c r="T21" s="407">
        <v>12.4</v>
      </c>
      <c r="U21" s="408"/>
    </row>
    <row r="22" spans="1:22" s="414" customFormat="1" ht="21" customHeight="1">
      <c r="A22" s="410" t="s">
        <v>155</v>
      </c>
      <c r="B22" s="410"/>
      <c r="C22" s="411"/>
      <c r="D22" s="412">
        <f>D20/D21-100%</f>
        <v>1.9842064882054755E-2</v>
      </c>
      <c r="E22" s="412">
        <f t="shared" ref="E22:T22" si="4">E20/E21-100%</f>
        <v>5.202540771558839E-2</v>
      </c>
      <c r="F22" s="412">
        <f t="shared" si="4"/>
        <v>-3.532297869478529E-2</v>
      </c>
      <c r="G22" s="412"/>
      <c r="H22" s="412"/>
      <c r="I22" s="412"/>
      <c r="J22" s="412">
        <f t="shared" si="4"/>
        <v>-6.9666559509192982E-2</v>
      </c>
      <c r="K22" s="412">
        <f t="shared" si="4"/>
        <v>0.18064165777932595</v>
      </c>
      <c r="L22" s="412">
        <f t="shared" si="4"/>
        <v>0.25323623997739708</v>
      </c>
      <c r="M22" s="412">
        <f t="shared" si="4"/>
        <v>-0.25470525485543094</v>
      </c>
      <c r="N22" s="412">
        <f t="shared" si="4"/>
        <v>3.7679606701284785E-2</v>
      </c>
      <c r="O22" s="412"/>
      <c r="P22" s="412">
        <f t="shared" si="4"/>
        <v>-0.44210773833264261</v>
      </c>
      <c r="Q22" s="412"/>
      <c r="R22" s="412">
        <f t="shared" si="4"/>
        <v>0.60414238717106827</v>
      </c>
      <c r="S22" s="412">
        <f t="shared" si="4"/>
        <v>-7.6550555764803074E-2</v>
      </c>
      <c r="T22" s="412">
        <f t="shared" si="4"/>
        <v>-0.1631616074989638</v>
      </c>
      <c r="U22" s="413"/>
    </row>
    <row r="23" spans="1:22" s="425" customFormat="1" ht="16.5" customHeight="1">
      <c r="A23" s="415" t="s">
        <v>156</v>
      </c>
      <c r="B23" s="416"/>
      <c r="C23" s="417"/>
      <c r="D23" s="418">
        <v>518</v>
      </c>
      <c r="E23" s="419">
        <v>21</v>
      </c>
      <c r="F23" s="419">
        <v>77</v>
      </c>
      <c r="G23" s="419">
        <f>G20+G21</f>
        <v>0</v>
      </c>
      <c r="H23" s="419">
        <f>H20+H21</f>
        <v>6.2260776402077083</v>
      </c>
      <c r="I23" s="419">
        <f>I20+I21</f>
        <v>0</v>
      </c>
      <c r="J23" s="419">
        <v>14</v>
      </c>
      <c r="K23" s="419">
        <v>125</v>
      </c>
      <c r="L23" s="419">
        <v>20</v>
      </c>
      <c r="M23" s="419">
        <v>35</v>
      </c>
      <c r="N23" s="419">
        <v>1</v>
      </c>
      <c r="O23" s="419">
        <v>1</v>
      </c>
      <c r="P23" s="419">
        <v>9</v>
      </c>
      <c r="Q23" s="420"/>
      <c r="R23" s="421">
        <v>20</v>
      </c>
      <c r="S23" s="422">
        <v>193</v>
      </c>
      <c r="T23" s="423">
        <v>12</v>
      </c>
      <c r="U23" s="424"/>
    </row>
    <row r="24" spans="1:22" ht="18.75" customHeight="1">
      <c r="A24" s="426" t="s">
        <v>157</v>
      </c>
      <c r="B24" s="427"/>
      <c r="C24" s="428"/>
      <c r="D24" s="429">
        <v>511.70657837324507</v>
      </c>
      <c r="E24" s="429">
        <v>23.633034744145856</v>
      </c>
      <c r="F24" s="429">
        <v>60.623871734982849</v>
      </c>
      <c r="G24" s="429">
        <v>0</v>
      </c>
      <c r="H24" s="429">
        <v>3.0825697492364159</v>
      </c>
      <c r="I24" s="429">
        <v>1.027523249745472</v>
      </c>
      <c r="J24" s="429">
        <v>10.27523249745472</v>
      </c>
      <c r="K24" s="429">
        <v>138.71563871563873</v>
      </c>
      <c r="L24" s="429">
        <v>23.633034744145856</v>
      </c>
      <c r="M24" s="429">
        <v>22.605511494400382</v>
      </c>
      <c r="N24" s="429">
        <v>1.027523249745472</v>
      </c>
      <c r="O24" s="429">
        <v>3.0825697492364159</v>
      </c>
      <c r="P24" s="429">
        <v>5.13761624872736</v>
      </c>
      <c r="Q24" s="429">
        <v>1.027523249745472</v>
      </c>
      <c r="R24" s="429">
        <v>27.743127743127747</v>
      </c>
      <c r="S24" s="430">
        <v>189.06427795316685</v>
      </c>
      <c r="T24" s="430">
        <v>10.27523249745472</v>
      </c>
      <c r="U24" s="387">
        <f>SUM(U19:U20)</f>
        <v>0</v>
      </c>
    </row>
    <row r="25" spans="1:22" ht="12.75" customHeight="1">
      <c r="A25" s="431" t="s">
        <v>158</v>
      </c>
      <c r="B25" s="431"/>
      <c r="C25" s="431"/>
      <c r="D25" s="432">
        <v>546.46669276995624</v>
      </c>
      <c r="E25" s="433">
        <v>17.364362200166834</v>
      </c>
      <c r="F25" s="433">
        <v>75.586047224255623</v>
      </c>
      <c r="G25" s="433">
        <v>1.021433070598049</v>
      </c>
      <c r="H25" s="433">
        <v>5.1071653529902452</v>
      </c>
      <c r="I25" s="433">
        <v>1.021433070598049</v>
      </c>
      <c r="J25" s="433">
        <v>7.1500314941863428</v>
      </c>
      <c r="K25" s="433">
        <v>141.97919681312879</v>
      </c>
      <c r="L25" s="433">
        <v>24.514393694353178</v>
      </c>
      <c r="M25" s="433">
        <v>32.685858259137568</v>
      </c>
      <c r="N25" s="433">
        <v>1.021433070598049</v>
      </c>
      <c r="O25" s="433">
        <v>1.021433070598049</v>
      </c>
      <c r="P25" s="433">
        <v>7.1500314941863428</v>
      </c>
      <c r="Q25" s="434"/>
      <c r="R25" s="435">
        <v>16.342929129568784</v>
      </c>
      <c r="S25" s="436">
        <v>214.50094482559032</v>
      </c>
      <c r="T25" s="406">
        <v>4.085732282392196</v>
      </c>
      <c r="U25" s="437"/>
    </row>
    <row r="26" spans="1:22" ht="12.75" customHeight="1">
      <c r="A26" s="438"/>
      <c r="B26" s="438"/>
      <c r="C26" s="439"/>
      <c r="D26" s="439"/>
      <c r="E26" s="439"/>
      <c r="F26" s="439"/>
      <c r="G26" s="439"/>
      <c r="H26" s="439"/>
      <c r="I26" s="439"/>
      <c r="J26" s="439"/>
      <c r="K26" s="439"/>
      <c r="L26" s="439"/>
      <c r="M26" s="439"/>
      <c r="N26" s="439"/>
      <c r="O26" s="439"/>
      <c r="P26" s="439"/>
      <c r="Q26" s="439"/>
      <c r="R26" s="440"/>
      <c r="S26" s="441"/>
    </row>
    <row r="29" spans="1:22" ht="12.75" customHeight="1">
      <c r="A29" s="442"/>
      <c r="B29" s="443"/>
      <c r="C29" s="443"/>
      <c r="D29" s="443"/>
      <c r="E29" s="443"/>
      <c r="F29" s="443"/>
      <c r="G29" s="443"/>
      <c r="H29" s="443"/>
      <c r="I29" s="443"/>
      <c r="J29" s="443"/>
      <c r="K29" s="443"/>
    </row>
  </sheetData>
  <sheetProtection selectLockedCells="1" selectUnlockedCells="1"/>
  <mergeCells count="14">
    <mergeCell ref="A24:C24"/>
    <mergeCell ref="A25:C25"/>
    <mergeCell ref="A18:B18"/>
    <mergeCell ref="A19:C19"/>
    <mergeCell ref="A20:C20"/>
    <mergeCell ref="A21:C21"/>
    <mergeCell ref="A22:C22"/>
    <mergeCell ref="A23:C23"/>
    <mergeCell ref="A1:R1"/>
    <mergeCell ref="B2:S2"/>
    <mergeCell ref="A4:A5"/>
    <mergeCell ref="B4:B5"/>
    <mergeCell ref="C4:C5"/>
    <mergeCell ref="D4:D5"/>
  </mergeCells>
  <dataValidations count="1">
    <dataValidation operator="equal" allowBlank="1" showErrorMessage="1" sqref="C6:C15 C17">
      <formula1>0</formula1>
      <formula2>0</formula2>
    </dataValidation>
  </dataValidations>
  <pageMargins left="0.39370078740157483" right="0" top="0.39370078740157483" bottom="0" header="0.51181102362204722" footer="0.51181102362204722"/>
  <pageSetup paperSize="9" scale="8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Z28"/>
  <sheetViews>
    <sheetView showZeros="0" topLeftCell="A12" workbookViewId="0">
      <selection activeCell="E8" sqref="E8"/>
    </sheetView>
  </sheetViews>
  <sheetFormatPr defaultRowHeight="12.75" customHeight="1"/>
  <cols>
    <col min="1" max="1" width="2.875" style="349" customWidth="1"/>
    <col min="2" max="2" width="18.125" style="349" customWidth="1"/>
    <col min="3" max="3" width="9.125" style="349" customWidth="1"/>
    <col min="4" max="4" width="7.5" style="349" customWidth="1"/>
    <col min="5" max="5" width="7.125" style="349" customWidth="1"/>
    <col min="6" max="6" width="7.25" style="349" customWidth="1"/>
    <col min="7" max="7" width="6" style="349" customWidth="1"/>
    <col min="8" max="8" width="5.875" style="349" customWidth="1"/>
    <col min="9" max="9" width="5.25" style="349" customWidth="1"/>
    <col min="10" max="10" width="5.875" style="349" customWidth="1"/>
    <col min="11" max="11" width="7.25" style="349" customWidth="1"/>
    <col min="12" max="12" width="7.375" style="349" customWidth="1"/>
    <col min="13" max="13" width="7.5" style="349" customWidth="1"/>
    <col min="14" max="14" width="6.875" style="349" customWidth="1"/>
    <col min="15" max="16" width="5.875" style="349" customWidth="1"/>
    <col min="17" max="17" width="5.75" style="349" customWidth="1"/>
    <col min="18" max="18" width="6.5" style="349" customWidth="1"/>
    <col min="19" max="19" width="7.25" style="349" customWidth="1"/>
    <col min="20" max="20" width="5.75" style="349" customWidth="1"/>
    <col min="21" max="21" width="8" style="349" customWidth="1"/>
    <col min="22" max="16384" width="9" style="349"/>
  </cols>
  <sheetData>
    <row r="1" spans="1:26" ht="27.75" customHeight="1">
      <c r="A1" s="348" t="s">
        <v>110</v>
      </c>
      <c r="B1" s="348"/>
      <c r="C1" s="348"/>
      <c r="D1" s="348"/>
      <c r="E1" s="348"/>
      <c r="F1" s="348"/>
      <c r="G1" s="348"/>
      <c r="H1" s="348"/>
      <c r="I1" s="348"/>
      <c r="J1" s="348"/>
      <c r="K1" s="348"/>
      <c r="L1" s="348"/>
      <c r="M1" s="348"/>
      <c r="N1" s="348"/>
      <c r="O1" s="348"/>
      <c r="P1" s="348"/>
      <c r="Q1" s="348"/>
      <c r="R1" s="348"/>
    </row>
    <row r="2" spans="1:26" ht="27.75" customHeight="1">
      <c r="A2" s="350"/>
      <c r="B2" s="350"/>
      <c r="C2" s="350"/>
      <c r="D2" s="350"/>
      <c r="E2" s="350"/>
      <c r="F2" s="350"/>
      <c r="G2" s="350"/>
      <c r="H2" s="350"/>
      <c r="I2" s="350"/>
      <c r="J2" s="350"/>
      <c r="K2" s="350"/>
      <c r="L2" s="350"/>
      <c r="M2" s="350"/>
      <c r="N2" s="350"/>
      <c r="O2" s="350"/>
      <c r="P2" s="350"/>
      <c r="Q2" s="350"/>
      <c r="R2" s="350"/>
    </row>
    <row r="3" spans="1:26" ht="17.25" customHeight="1" thickBot="1">
      <c r="A3" s="351"/>
      <c r="B3" s="351"/>
      <c r="C3" s="351"/>
      <c r="D3" s="351"/>
      <c r="E3" s="351"/>
      <c r="F3" s="351"/>
      <c r="G3" s="351"/>
      <c r="H3" s="351"/>
      <c r="I3" s="351"/>
      <c r="J3" s="351"/>
      <c r="K3" s="351"/>
      <c r="L3" s="351"/>
      <c r="M3" s="351"/>
      <c r="N3" s="351"/>
      <c r="O3" s="351"/>
      <c r="P3" s="351"/>
      <c r="Q3" s="351"/>
      <c r="R3" s="351"/>
    </row>
    <row r="4" spans="1:26" ht="106.5" customHeight="1" thickBot="1">
      <c r="A4" s="353" t="s">
        <v>111</v>
      </c>
      <c r="B4" s="354" t="s">
        <v>112</v>
      </c>
      <c r="C4" s="355" t="s">
        <v>190</v>
      </c>
      <c r="D4" s="356" t="s">
        <v>114</v>
      </c>
      <c r="E4" s="357" t="s">
        <v>115</v>
      </c>
      <c r="F4" s="357" t="s">
        <v>116</v>
      </c>
      <c r="G4" s="357" t="s">
        <v>117</v>
      </c>
      <c r="H4" s="357" t="s">
        <v>118</v>
      </c>
      <c r="I4" s="357" t="s">
        <v>119</v>
      </c>
      <c r="J4" s="357" t="s">
        <v>120</v>
      </c>
      <c r="K4" s="357" t="s">
        <v>121</v>
      </c>
      <c r="L4" s="357" t="s">
        <v>122</v>
      </c>
      <c r="M4" s="357" t="s">
        <v>123</v>
      </c>
      <c r="N4" s="357" t="s">
        <v>124</v>
      </c>
      <c r="O4" s="357" t="s">
        <v>125</v>
      </c>
      <c r="P4" s="357" t="s">
        <v>126</v>
      </c>
      <c r="Q4" s="357" t="s">
        <v>127</v>
      </c>
      <c r="R4" s="358" t="s">
        <v>128</v>
      </c>
      <c r="S4" s="444" t="s">
        <v>129</v>
      </c>
      <c r="T4" s="361" t="s">
        <v>131</v>
      </c>
    </row>
    <row r="5" spans="1:26" ht="30" customHeight="1">
      <c r="A5" s="353"/>
      <c r="B5" s="354"/>
      <c r="C5" s="355"/>
      <c r="D5" s="356"/>
      <c r="E5" s="363" t="s">
        <v>132</v>
      </c>
      <c r="F5" s="363" t="s">
        <v>133</v>
      </c>
      <c r="G5" s="363" t="s">
        <v>134</v>
      </c>
      <c r="H5" s="363" t="s">
        <v>135</v>
      </c>
      <c r="I5" s="363" t="s">
        <v>136</v>
      </c>
      <c r="J5" s="363" t="s">
        <v>137</v>
      </c>
      <c r="K5" s="364" t="s">
        <v>138</v>
      </c>
      <c r="L5" s="363" t="s">
        <v>139</v>
      </c>
      <c r="M5" s="363" t="s">
        <v>140</v>
      </c>
      <c r="N5" s="363" t="s">
        <v>141</v>
      </c>
      <c r="O5" s="363" t="s">
        <v>142</v>
      </c>
      <c r="P5" s="363" t="s">
        <v>143</v>
      </c>
      <c r="Q5" s="365" t="s">
        <v>144</v>
      </c>
      <c r="R5" s="366" t="s">
        <v>145</v>
      </c>
      <c r="S5" s="445" t="s">
        <v>146</v>
      </c>
      <c r="T5" s="369" t="s">
        <v>147</v>
      </c>
      <c r="U5" s="446"/>
      <c r="V5" s="447"/>
      <c r="W5" s="447"/>
      <c r="X5" s="447"/>
      <c r="Y5" s="447"/>
      <c r="Z5" s="447"/>
    </row>
    <row r="6" spans="1:26" ht="18.75" customHeight="1">
      <c r="A6" s="371">
        <v>1</v>
      </c>
      <c r="B6" s="372" t="s">
        <v>82</v>
      </c>
      <c r="C6" s="588">
        <v>18527</v>
      </c>
      <c r="D6" s="448">
        <v>479.69989744696932</v>
      </c>
      <c r="E6" s="449">
        <v>38.894586279483995</v>
      </c>
      <c r="F6" s="449">
        <v>90.75403465212932</v>
      </c>
      <c r="G6" s="449">
        <v>0</v>
      </c>
      <c r="H6" s="449">
        <v>19.447293139741998</v>
      </c>
      <c r="I6" s="449">
        <v>0</v>
      </c>
      <c r="J6" s="449">
        <v>6.4824310465806665</v>
      </c>
      <c r="K6" s="449">
        <v>116.68375883845199</v>
      </c>
      <c r="L6" s="449">
        <v>19.447293139741998</v>
      </c>
      <c r="M6" s="449">
        <v>0</v>
      </c>
      <c r="N6" s="449">
        <v>0</v>
      </c>
      <c r="O6" s="449">
        <v>0</v>
      </c>
      <c r="P6" s="449">
        <v>6.4824310465806665</v>
      </c>
      <c r="Q6" s="450"/>
      <c r="R6" s="449">
        <v>51.859448372645332</v>
      </c>
      <c r="S6" s="449">
        <v>129.64862093161332</v>
      </c>
      <c r="T6" s="449">
        <v>12.964862093161333</v>
      </c>
      <c r="U6" s="451"/>
      <c r="V6" s="377"/>
      <c r="W6" s="447"/>
      <c r="X6" s="447"/>
      <c r="Y6" s="447"/>
      <c r="Z6" s="447"/>
    </row>
    <row r="7" spans="1:26" ht="18.75" customHeight="1">
      <c r="A7" s="371">
        <v>2</v>
      </c>
      <c r="B7" s="372" t="s">
        <v>83</v>
      </c>
      <c r="C7" s="588">
        <v>4234</v>
      </c>
      <c r="D7" s="448">
        <v>850.96835144071815</v>
      </c>
      <c r="E7" s="449">
        <v>28.365611714690601</v>
      </c>
      <c r="F7" s="449">
        <v>226.92489371752481</v>
      </c>
      <c r="G7" s="449">
        <v>0</v>
      </c>
      <c r="H7" s="449">
        <v>0</v>
      </c>
      <c r="I7" s="449">
        <v>0</v>
      </c>
      <c r="J7" s="449">
        <v>0</v>
      </c>
      <c r="K7" s="449">
        <v>56.731223429381203</v>
      </c>
      <c r="L7" s="449">
        <v>170.19367028814361</v>
      </c>
      <c r="M7" s="449">
        <v>28.365611714690601</v>
      </c>
      <c r="N7" s="449">
        <v>0</v>
      </c>
      <c r="O7" s="449">
        <v>0</v>
      </c>
      <c r="P7" s="449">
        <v>0</v>
      </c>
      <c r="Q7" s="450"/>
      <c r="R7" s="449">
        <v>0</v>
      </c>
      <c r="S7" s="449">
        <v>312.02172886159661</v>
      </c>
      <c r="T7" s="449">
        <v>28.365611714690601</v>
      </c>
      <c r="U7" s="451"/>
      <c r="V7" s="377"/>
      <c r="W7" s="447"/>
      <c r="X7" s="447"/>
      <c r="Y7" s="447"/>
      <c r="Z7" s="447"/>
    </row>
    <row r="8" spans="1:26" ht="18.75" customHeight="1">
      <c r="A8" s="371">
        <v>3</v>
      </c>
      <c r="B8" s="372" t="s">
        <v>84</v>
      </c>
      <c r="C8" s="588">
        <v>6140</v>
      </c>
      <c r="D8" s="448">
        <v>801.97068403908793</v>
      </c>
      <c r="E8" s="449">
        <v>19.56026058631922</v>
      </c>
      <c r="F8" s="449">
        <v>136.92182410423453</v>
      </c>
      <c r="G8" s="449">
        <v>0</v>
      </c>
      <c r="H8" s="449">
        <v>19.56026058631922</v>
      </c>
      <c r="I8" s="449">
        <v>0</v>
      </c>
      <c r="J8" s="449">
        <v>58.680781758957657</v>
      </c>
      <c r="K8" s="449">
        <v>215.1628664495114</v>
      </c>
      <c r="L8" s="449">
        <v>19.56026058631922</v>
      </c>
      <c r="M8" s="449">
        <v>58.680781758957657</v>
      </c>
      <c r="N8" s="449">
        <v>0</v>
      </c>
      <c r="O8" s="449">
        <v>0</v>
      </c>
      <c r="P8" s="449">
        <v>19.56026058631922</v>
      </c>
      <c r="Q8" s="450"/>
      <c r="R8" s="449">
        <v>0</v>
      </c>
      <c r="S8" s="449">
        <v>254.28338762214986</v>
      </c>
      <c r="T8" s="449">
        <v>0</v>
      </c>
      <c r="U8" s="451"/>
      <c r="V8" s="377"/>
      <c r="W8" s="447"/>
      <c r="X8" s="447"/>
      <c r="Y8" s="447"/>
      <c r="Z8" s="447"/>
    </row>
    <row r="9" spans="1:26" ht="18.75" customHeight="1">
      <c r="A9" s="371">
        <v>4</v>
      </c>
      <c r="B9" s="372" t="s">
        <v>85</v>
      </c>
      <c r="C9" s="588">
        <v>6813</v>
      </c>
      <c r="D9" s="448">
        <v>740.37868780273016</v>
      </c>
      <c r="E9" s="449">
        <v>52.88419198590929</v>
      </c>
      <c r="F9" s="449">
        <v>70.512255981212391</v>
      </c>
      <c r="G9" s="449">
        <v>0</v>
      </c>
      <c r="H9" s="449">
        <v>0</v>
      </c>
      <c r="I9" s="449">
        <v>0</v>
      </c>
      <c r="J9" s="449">
        <v>35.256127990606196</v>
      </c>
      <c r="K9" s="449">
        <v>176.28063995303097</v>
      </c>
      <c r="L9" s="449">
        <v>17.628063995303098</v>
      </c>
      <c r="M9" s="449">
        <v>52.88419198590929</v>
      </c>
      <c r="N9" s="449">
        <v>0</v>
      </c>
      <c r="O9" s="449">
        <v>0</v>
      </c>
      <c r="P9" s="449">
        <v>0</v>
      </c>
      <c r="Q9" s="449">
        <v>0</v>
      </c>
      <c r="R9" s="449">
        <v>35.256127990606196</v>
      </c>
      <c r="S9" s="449">
        <v>299.67708792015264</v>
      </c>
      <c r="T9" s="449">
        <v>52.88419198590929</v>
      </c>
      <c r="U9" s="451"/>
      <c r="V9" s="377"/>
      <c r="W9" s="447"/>
      <c r="X9" s="447"/>
      <c r="Y9" s="447"/>
      <c r="Z9" s="447"/>
    </row>
    <row r="10" spans="1:26" ht="18.75" customHeight="1">
      <c r="A10" s="379">
        <v>5</v>
      </c>
      <c r="B10" s="372" t="s">
        <v>86</v>
      </c>
      <c r="C10" s="588">
        <v>7086</v>
      </c>
      <c r="D10" s="448">
        <v>830.49675416313869</v>
      </c>
      <c r="E10" s="449">
        <v>0</v>
      </c>
      <c r="F10" s="449">
        <v>67.795653401072542</v>
      </c>
      <c r="G10" s="449">
        <v>0</v>
      </c>
      <c r="H10" s="449">
        <v>0</v>
      </c>
      <c r="I10" s="449">
        <v>0</v>
      </c>
      <c r="J10" s="449">
        <v>0</v>
      </c>
      <c r="K10" s="449">
        <v>305.08044030482642</v>
      </c>
      <c r="L10" s="449">
        <v>33.897826700536271</v>
      </c>
      <c r="M10" s="449">
        <v>16.948913350268136</v>
      </c>
      <c r="N10" s="449">
        <v>0</v>
      </c>
      <c r="O10" s="449">
        <v>0</v>
      </c>
      <c r="P10" s="449">
        <v>16.948913350268136</v>
      </c>
      <c r="Q10" s="450"/>
      <c r="R10" s="449">
        <v>16.948913350268136</v>
      </c>
      <c r="S10" s="449">
        <v>372.876093705899</v>
      </c>
      <c r="T10" s="449">
        <v>0</v>
      </c>
      <c r="U10" s="451"/>
      <c r="V10" s="377"/>
      <c r="W10" s="447"/>
      <c r="X10" s="447"/>
      <c r="Y10" s="447"/>
      <c r="Z10" s="447"/>
    </row>
    <row r="11" spans="1:26" ht="18.75" customHeight="1">
      <c r="A11" s="371">
        <v>6</v>
      </c>
      <c r="B11" s="372" t="s">
        <v>87</v>
      </c>
      <c r="C11" s="588">
        <v>5848</v>
      </c>
      <c r="D11" s="448">
        <v>842.01436388508898</v>
      </c>
      <c r="E11" s="449">
        <v>0</v>
      </c>
      <c r="F11" s="449">
        <v>82.147742818057452</v>
      </c>
      <c r="G11" s="449">
        <v>0</v>
      </c>
      <c r="H11" s="449">
        <v>0</v>
      </c>
      <c r="I11" s="449">
        <v>0</v>
      </c>
      <c r="J11" s="449">
        <v>20.536935704514363</v>
      </c>
      <c r="K11" s="449">
        <v>246.44322845417238</v>
      </c>
      <c r="L11" s="449">
        <v>20.536935704514363</v>
      </c>
      <c r="M11" s="449">
        <v>20.536935704514363</v>
      </c>
      <c r="N11" s="449">
        <v>0</v>
      </c>
      <c r="O11" s="449">
        <v>0</v>
      </c>
      <c r="P11" s="449">
        <v>0</v>
      </c>
      <c r="Q11" s="450"/>
      <c r="R11" s="449">
        <v>123.22161422708619</v>
      </c>
      <c r="S11" s="449">
        <v>328.59097127222981</v>
      </c>
      <c r="T11" s="449">
        <v>0</v>
      </c>
      <c r="U11" s="451"/>
      <c r="V11" s="377"/>
      <c r="W11" s="447"/>
      <c r="X11" s="447"/>
      <c r="Y11" s="447"/>
      <c r="Z11" s="447"/>
    </row>
    <row r="12" spans="1:26" ht="18.75" customHeight="1">
      <c r="A12" s="371">
        <v>7</v>
      </c>
      <c r="B12" s="372" t="s">
        <v>88</v>
      </c>
      <c r="C12" s="588">
        <v>9799</v>
      </c>
      <c r="D12" s="448">
        <v>453.48504949484646</v>
      </c>
      <c r="E12" s="449">
        <v>12.256352689049903</v>
      </c>
      <c r="F12" s="449">
        <v>36.769058067149714</v>
      </c>
      <c r="G12" s="449">
        <v>0</v>
      </c>
      <c r="H12" s="449">
        <v>0</v>
      </c>
      <c r="I12" s="449">
        <v>0</v>
      </c>
      <c r="J12" s="449">
        <v>24.512705378099806</v>
      </c>
      <c r="K12" s="449">
        <v>134.81987957954894</v>
      </c>
      <c r="L12" s="449">
        <v>12.256352689049903</v>
      </c>
      <c r="M12" s="449">
        <v>12.256352689049903</v>
      </c>
      <c r="N12" s="449">
        <v>0</v>
      </c>
      <c r="O12" s="449">
        <v>0</v>
      </c>
      <c r="P12" s="449">
        <v>0</v>
      </c>
      <c r="Q12" s="450"/>
      <c r="R12" s="449">
        <v>12.256352689049903</v>
      </c>
      <c r="S12" s="449">
        <v>208.35799571384837</v>
      </c>
      <c r="T12" s="449">
        <v>12.256352689049903</v>
      </c>
      <c r="U12" s="451"/>
      <c r="V12" s="377"/>
      <c r="W12" s="447"/>
      <c r="X12" s="447"/>
      <c r="Y12" s="447"/>
      <c r="Z12" s="447"/>
    </row>
    <row r="13" spans="1:26" ht="18.75" customHeight="1">
      <c r="A13" s="380">
        <v>8</v>
      </c>
      <c r="B13" s="372" t="s">
        <v>89</v>
      </c>
      <c r="C13" s="588">
        <v>7116</v>
      </c>
      <c r="D13" s="448">
        <v>405.05902192242831</v>
      </c>
      <c r="E13" s="449">
        <v>16.877459246767849</v>
      </c>
      <c r="F13" s="449">
        <v>16.877459246767849</v>
      </c>
      <c r="G13" s="449">
        <v>0</v>
      </c>
      <c r="H13" s="449">
        <v>0</v>
      </c>
      <c r="I13" s="449">
        <v>0</v>
      </c>
      <c r="J13" s="449">
        <v>16.877459246767849</v>
      </c>
      <c r="K13" s="449">
        <v>151.89713322091063</v>
      </c>
      <c r="L13" s="449">
        <v>50.632377740303539</v>
      </c>
      <c r="M13" s="449">
        <v>50.632377740303539</v>
      </c>
      <c r="N13" s="449">
        <v>0</v>
      </c>
      <c r="O13" s="449">
        <v>0</v>
      </c>
      <c r="P13" s="449">
        <v>0</v>
      </c>
      <c r="Q13" s="450"/>
      <c r="R13" s="449">
        <v>16.877459246767849</v>
      </c>
      <c r="S13" s="449">
        <v>84.387296233839237</v>
      </c>
      <c r="T13" s="449">
        <v>0</v>
      </c>
      <c r="U13" s="451"/>
      <c r="V13" s="377"/>
      <c r="W13" s="447"/>
      <c r="X13" s="447"/>
      <c r="Y13" s="447"/>
      <c r="Z13" s="447"/>
    </row>
    <row r="14" spans="1:26" ht="18.75" customHeight="1">
      <c r="A14" s="371">
        <v>9</v>
      </c>
      <c r="B14" s="372" t="s">
        <v>90</v>
      </c>
      <c r="C14" s="588">
        <v>8351</v>
      </c>
      <c r="D14" s="448">
        <v>733.45707100946004</v>
      </c>
      <c r="E14" s="449">
        <v>14.38151119626392</v>
      </c>
      <c r="F14" s="449">
        <v>115.05208957011136</v>
      </c>
      <c r="G14" s="449">
        <v>0</v>
      </c>
      <c r="H14" s="449">
        <v>14.38151119626392</v>
      </c>
      <c r="I14" s="449">
        <v>0</v>
      </c>
      <c r="J14" s="449">
        <v>14.38151119626392</v>
      </c>
      <c r="K14" s="449">
        <v>244.48569033648664</v>
      </c>
      <c r="L14" s="449">
        <v>43.144533588791759</v>
      </c>
      <c r="M14" s="449">
        <v>43.144533588791759</v>
      </c>
      <c r="N14" s="449">
        <v>14.38151119626392</v>
      </c>
      <c r="O14" s="449">
        <v>0</v>
      </c>
      <c r="P14" s="449">
        <v>14.38151119626392</v>
      </c>
      <c r="Q14" s="450"/>
      <c r="R14" s="449">
        <v>14.38151119626392</v>
      </c>
      <c r="S14" s="449">
        <v>201.3411567476949</v>
      </c>
      <c r="T14" s="449">
        <v>0</v>
      </c>
      <c r="U14" s="451"/>
      <c r="V14" s="377"/>
      <c r="W14" s="447"/>
      <c r="X14" s="447"/>
      <c r="Y14" s="447"/>
      <c r="Z14" s="447"/>
    </row>
    <row r="15" spans="1:26" ht="18.75" customHeight="1">
      <c r="A15" s="371">
        <v>10</v>
      </c>
      <c r="B15" s="381" t="s">
        <v>91</v>
      </c>
      <c r="C15" s="588">
        <v>5226</v>
      </c>
      <c r="D15" s="448">
        <v>551.5499425947188</v>
      </c>
      <c r="E15" s="449">
        <v>0</v>
      </c>
      <c r="F15" s="449">
        <v>45.962495216226557</v>
      </c>
      <c r="G15" s="449">
        <v>0</v>
      </c>
      <c r="H15" s="449">
        <v>22.981247608113279</v>
      </c>
      <c r="I15" s="449">
        <v>0</v>
      </c>
      <c r="J15" s="449">
        <v>0</v>
      </c>
      <c r="K15" s="449">
        <v>252.79372368924609</v>
      </c>
      <c r="L15" s="449">
        <v>0</v>
      </c>
      <c r="M15" s="449">
        <v>45.962495216226557</v>
      </c>
      <c r="N15" s="449">
        <v>0</v>
      </c>
      <c r="O15" s="449">
        <v>0</v>
      </c>
      <c r="P15" s="449">
        <v>0</v>
      </c>
      <c r="Q15" s="450"/>
      <c r="R15" s="449">
        <v>45.962495216226557</v>
      </c>
      <c r="S15" s="449">
        <v>137.8874856486797</v>
      </c>
      <c r="T15" s="449">
        <v>0</v>
      </c>
      <c r="U15" s="451"/>
      <c r="V15" s="377"/>
      <c r="W15" s="447"/>
      <c r="X15" s="447"/>
      <c r="Y15" s="447"/>
      <c r="Z15" s="447"/>
    </row>
    <row r="16" spans="1:26" ht="33" customHeight="1">
      <c r="A16" s="452" t="s">
        <v>148</v>
      </c>
      <c r="B16" s="453" t="s">
        <v>92</v>
      </c>
      <c r="C16" s="589">
        <f>SUM(C6:C15)</f>
        <v>79140</v>
      </c>
      <c r="D16" s="448">
        <v>626.75385392974476</v>
      </c>
      <c r="E16" s="448">
        <v>21.245893353550674</v>
      </c>
      <c r="F16" s="448">
        <v>83.466009603234781</v>
      </c>
      <c r="G16" s="448">
        <v>0</v>
      </c>
      <c r="H16" s="448">
        <v>9.1053828658074298</v>
      </c>
      <c r="I16" s="448">
        <v>0</v>
      </c>
      <c r="J16" s="448">
        <v>16.693201920646956</v>
      </c>
      <c r="K16" s="448">
        <v>180.5900935051807</v>
      </c>
      <c r="L16" s="448">
        <v>31.868840030326005</v>
      </c>
      <c r="M16" s="448">
        <v>27.316148597422291</v>
      </c>
      <c r="N16" s="448">
        <v>0</v>
      </c>
      <c r="O16" s="448">
        <v>0</v>
      </c>
      <c r="P16" s="448">
        <v>6.0702552438716202</v>
      </c>
      <c r="Q16" s="448">
        <v>1.517563810967905</v>
      </c>
      <c r="R16" s="448">
        <v>33.386403841293912</v>
      </c>
      <c r="S16" s="448">
        <v>213.97649734647462</v>
      </c>
      <c r="T16" s="448">
        <v>10.622946676775337</v>
      </c>
      <c r="U16" s="451"/>
      <c r="V16" s="387"/>
      <c r="W16" s="447"/>
      <c r="X16" s="447"/>
      <c r="Y16" s="447"/>
      <c r="Z16" s="447"/>
    </row>
    <row r="17" spans="1:26" ht="24.75" customHeight="1">
      <c r="A17" s="371">
        <v>11</v>
      </c>
      <c r="B17" s="388" t="s">
        <v>149</v>
      </c>
      <c r="C17" s="590">
        <v>36599</v>
      </c>
      <c r="D17" s="448">
        <v>370.81067788737403</v>
      </c>
      <c r="E17" s="449">
        <v>26.252083390256569</v>
      </c>
      <c r="F17" s="449">
        <v>62.348698051859337</v>
      </c>
      <c r="G17" s="449">
        <v>0</v>
      </c>
      <c r="H17" s="449">
        <v>0</v>
      </c>
      <c r="I17" s="449">
        <v>0</v>
      </c>
      <c r="J17" s="449">
        <v>6.5630208475641423</v>
      </c>
      <c r="K17" s="449">
        <v>91.882291865897983</v>
      </c>
      <c r="L17" s="449">
        <v>13.126041695128285</v>
      </c>
      <c r="M17" s="449">
        <v>26.252083390256569</v>
      </c>
      <c r="N17" s="449">
        <v>3.2815104237820711</v>
      </c>
      <c r="O17" s="449">
        <v>0</v>
      </c>
      <c r="P17" s="449">
        <v>3.2815104237820711</v>
      </c>
      <c r="Q17" s="450"/>
      <c r="R17" s="449">
        <v>32.815104237820705</v>
      </c>
      <c r="S17" s="449">
        <v>105.00833356102628</v>
      </c>
      <c r="T17" s="449">
        <v>9.8445312713462112</v>
      </c>
      <c r="U17" s="451"/>
      <c r="V17" s="377"/>
      <c r="W17" s="447"/>
      <c r="X17" s="447"/>
      <c r="Y17" s="447"/>
      <c r="Z17" s="447"/>
    </row>
    <row r="18" spans="1:26" ht="36" customHeight="1" thickBot="1">
      <c r="A18" s="401" t="s">
        <v>159</v>
      </c>
      <c r="B18" s="401"/>
      <c r="C18" s="401"/>
      <c r="D18" s="448">
        <v>545.8194731248758</v>
      </c>
      <c r="E18" s="448">
        <v>22.828951347428269</v>
      </c>
      <c r="F18" s="448">
        <v>76.788290895895088</v>
      </c>
      <c r="G18" s="448">
        <v>0</v>
      </c>
      <c r="H18" s="448">
        <v>6.2260776402077083</v>
      </c>
      <c r="I18" s="448">
        <v>0</v>
      </c>
      <c r="J18" s="448">
        <v>13.489834887116702</v>
      </c>
      <c r="K18" s="448">
        <v>152.53890218508889</v>
      </c>
      <c r="L18" s="448">
        <v>25.941990167532119</v>
      </c>
      <c r="M18" s="448">
        <v>26.979669774233404</v>
      </c>
      <c r="N18" s="454">
        <v>1.0376796067012848</v>
      </c>
      <c r="O18" s="448">
        <v>0</v>
      </c>
      <c r="P18" s="448">
        <v>5.1883980335064246</v>
      </c>
      <c r="Q18" s="448">
        <v>1.0376796067012848</v>
      </c>
      <c r="R18" s="448">
        <v>33.205747414441113</v>
      </c>
      <c r="S18" s="448">
        <v>179.51857195932229</v>
      </c>
      <c r="T18" s="455">
        <v>10.376796067012849</v>
      </c>
      <c r="U18" s="451"/>
      <c r="V18" s="387"/>
      <c r="W18" s="447"/>
      <c r="X18" s="447"/>
      <c r="Y18" s="447"/>
      <c r="Z18" s="447"/>
    </row>
    <row r="19" spans="1:26" ht="32.25" customHeight="1" thickBot="1">
      <c r="A19" s="394" t="s">
        <v>151</v>
      </c>
      <c r="B19" s="394"/>
      <c r="C19" s="394"/>
      <c r="D19" s="395">
        <v>1</v>
      </c>
      <c r="E19" s="396">
        <v>4.1825095057034231E-2</v>
      </c>
      <c r="F19" s="396">
        <v>0.14068441064638787</v>
      </c>
      <c r="G19" s="396">
        <v>0</v>
      </c>
      <c r="H19" s="396">
        <v>1.1406844106463877E-2</v>
      </c>
      <c r="I19" s="396">
        <v>0</v>
      </c>
      <c r="J19" s="396">
        <v>2.4714828897338403E-2</v>
      </c>
      <c r="K19" s="456">
        <v>0.27946768060836508</v>
      </c>
      <c r="L19" s="396">
        <v>4.7528517110266157E-2</v>
      </c>
      <c r="M19" s="396">
        <v>4.9429657794676805E-2</v>
      </c>
      <c r="N19" s="396">
        <v>1.9011406844106464E-3</v>
      </c>
      <c r="O19" s="396">
        <v>0</v>
      </c>
      <c r="P19" s="396">
        <v>9.5057034220532334E-3</v>
      </c>
      <c r="Q19" s="396">
        <v>1.9011406844106464E-3</v>
      </c>
      <c r="R19" s="396">
        <v>6.0836501901140684E-2</v>
      </c>
      <c r="S19" s="457">
        <v>0.32889733840304186</v>
      </c>
      <c r="T19" s="458">
        <v>0.45454545454545453</v>
      </c>
      <c r="U19" s="459" t="s">
        <v>160</v>
      </c>
      <c r="V19" s="404"/>
      <c r="W19" s="352"/>
      <c r="X19" s="352"/>
    </row>
    <row r="20" spans="1:26" ht="24.75" customHeight="1">
      <c r="A20" s="405" t="s">
        <v>154</v>
      </c>
      <c r="B20" s="405"/>
      <c r="C20" s="405"/>
      <c r="D20" s="406">
        <v>535.20000000000005</v>
      </c>
      <c r="E20" s="406">
        <v>21.7</v>
      </c>
      <c r="F20" s="406">
        <v>79.599999999999994</v>
      </c>
      <c r="G20" s="406"/>
      <c r="H20" s="406"/>
      <c r="I20" s="406"/>
      <c r="J20" s="406">
        <v>14.5</v>
      </c>
      <c r="K20" s="406">
        <v>129.19999999999999</v>
      </c>
      <c r="L20" s="406">
        <v>20.7</v>
      </c>
      <c r="M20" s="406">
        <v>36.200000000000003</v>
      </c>
      <c r="N20" s="406">
        <v>1</v>
      </c>
      <c r="O20" s="406">
        <v>1</v>
      </c>
      <c r="P20" s="406">
        <v>9.3000000000000007</v>
      </c>
      <c r="Q20" s="406"/>
      <c r="R20" s="406">
        <v>20.7</v>
      </c>
      <c r="S20" s="407">
        <v>194.4</v>
      </c>
      <c r="T20" s="407">
        <v>12.4</v>
      </c>
      <c r="U20" s="447"/>
    </row>
    <row r="21" spans="1:26" s="569" customFormat="1" ht="23.25" customHeight="1" thickBot="1">
      <c r="A21" s="461" t="s">
        <v>155</v>
      </c>
      <c r="B21" s="461"/>
      <c r="C21" s="462"/>
      <c r="D21" s="463">
        <v>1.9842064882054755E-2</v>
      </c>
      <c r="E21" s="463">
        <v>5.202540771558839E-2</v>
      </c>
      <c r="F21" s="463">
        <v>-3.532297869478529E-2</v>
      </c>
      <c r="G21" s="463"/>
      <c r="H21" s="463"/>
      <c r="I21" s="463"/>
      <c r="J21" s="463">
        <v>-6.9666559509192982E-2</v>
      </c>
      <c r="K21" s="463">
        <v>0.18064165777932595</v>
      </c>
      <c r="L21" s="463">
        <v>0.25323623997739708</v>
      </c>
      <c r="M21" s="463">
        <v>-0.25470525485543094</v>
      </c>
      <c r="N21" s="463">
        <v>3.7679606701284785E-2</v>
      </c>
      <c r="O21" s="464"/>
      <c r="P21" s="463">
        <v>-0.44210773833264261</v>
      </c>
      <c r="Q21" s="463"/>
      <c r="R21" s="463">
        <v>0.60414238717106827</v>
      </c>
      <c r="S21" s="463">
        <v>-7.6550555764803074E-2</v>
      </c>
      <c r="T21" s="463">
        <v>-0.1631616074989638</v>
      </c>
      <c r="U21" s="567"/>
      <c r="V21" s="567"/>
      <c r="W21" s="568"/>
      <c r="X21" s="568"/>
    </row>
    <row r="22" spans="1:26" s="528" customFormat="1" ht="19.5" customHeight="1">
      <c r="A22" s="570" t="s">
        <v>189</v>
      </c>
      <c r="B22" s="571"/>
      <c r="C22" s="572"/>
      <c r="D22" s="573">
        <v>511.7</v>
      </c>
      <c r="E22" s="573">
        <v>23.6</v>
      </c>
      <c r="F22" s="573">
        <v>60.6</v>
      </c>
      <c r="G22" s="573">
        <v>0</v>
      </c>
      <c r="H22" s="573">
        <v>3.1</v>
      </c>
      <c r="I22" s="573">
        <v>1</v>
      </c>
      <c r="J22" s="573">
        <v>10.3</v>
      </c>
      <c r="K22" s="573">
        <v>138.69999999999999</v>
      </c>
      <c r="L22" s="573">
        <v>23.6</v>
      </c>
      <c r="M22" s="573">
        <v>22.6</v>
      </c>
      <c r="N22" s="573">
        <v>1</v>
      </c>
      <c r="O22" s="573">
        <v>3.1</v>
      </c>
      <c r="P22" s="573">
        <v>5.0999999999999996</v>
      </c>
      <c r="Q22" s="573">
        <v>1</v>
      </c>
      <c r="R22" s="573">
        <v>27.7</v>
      </c>
      <c r="S22" s="573">
        <v>189.1</v>
      </c>
      <c r="T22" s="574">
        <v>10.3</v>
      </c>
      <c r="U22" s="575"/>
      <c r="V22" s="576"/>
    </row>
    <row r="23" spans="1:26" s="528" customFormat="1" ht="15.75" customHeight="1">
      <c r="A23" s="577" t="s">
        <v>158</v>
      </c>
      <c r="B23" s="577"/>
      <c r="C23" s="577"/>
      <c r="D23" s="578">
        <v>546.46669276995624</v>
      </c>
      <c r="E23" s="579">
        <v>17.364362200166834</v>
      </c>
      <c r="F23" s="579">
        <v>75.586047224255623</v>
      </c>
      <c r="G23" s="579">
        <v>1.021433070598049</v>
      </c>
      <c r="H23" s="579">
        <v>5.1071653529902452</v>
      </c>
      <c r="I23" s="579">
        <v>1.021433070598049</v>
      </c>
      <c r="J23" s="579">
        <v>7.1500314941863428</v>
      </c>
      <c r="K23" s="579">
        <v>141.97919681312879</v>
      </c>
      <c r="L23" s="579">
        <v>24.514393694353178</v>
      </c>
      <c r="M23" s="579">
        <v>32.685858259137568</v>
      </c>
      <c r="N23" s="579">
        <v>1.021433070598049</v>
      </c>
      <c r="O23" s="579">
        <v>1.021433070598049</v>
      </c>
      <c r="P23" s="579">
        <v>7.1500314941863428</v>
      </c>
      <c r="Q23" s="580"/>
      <c r="R23" s="581">
        <v>16.342929129568784</v>
      </c>
      <c r="S23" s="582">
        <v>214.50094482559032</v>
      </c>
      <c r="T23" s="583">
        <v>4.085732282392196</v>
      </c>
      <c r="U23" s="575"/>
    </row>
    <row r="24" spans="1:26" ht="12.75" customHeight="1">
      <c r="A24" s="584" t="s">
        <v>161</v>
      </c>
      <c r="B24" s="585"/>
      <c r="C24" s="586"/>
      <c r="D24" s="587">
        <v>640.20699295988152</v>
      </c>
      <c r="E24" s="587">
        <v>26.296021827736048</v>
      </c>
      <c r="F24" s="587">
        <v>75.853909118469375</v>
      </c>
      <c r="G24" s="587">
        <v>0</v>
      </c>
      <c r="H24" s="587">
        <v>4.0455418196516995</v>
      </c>
      <c r="I24" s="587">
        <v>0</v>
      </c>
      <c r="J24" s="587">
        <v>8.0910836393033989</v>
      </c>
      <c r="K24" s="587">
        <v>144.62812005254827</v>
      </c>
      <c r="L24" s="587">
        <v>35.398490921952373</v>
      </c>
      <c r="M24" s="587">
        <v>40.455418196516995</v>
      </c>
      <c r="N24" s="587">
        <v>0</v>
      </c>
      <c r="O24" s="587">
        <v>1.0113854549129249</v>
      </c>
      <c r="P24" s="587">
        <v>7.0796981843904749</v>
      </c>
      <c r="Q24" s="465"/>
      <c r="R24" s="587">
        <v>16.182167278606798</v>
      </c>
      <c r="S24" s="587">
        <v>280.15377101088018</v>
      </c>
      <c r="T24" s="587">
        <v>14.15939636878095</v>
      </c>
    </row>
    <row r="25" spans="1:26" ht="12.75" customHeight="1">
      <c r="A25" s="438"/>
      <c r="B25" s="438"/>
      <c r="C25" s="439"/>
      <c r="D25" s="439"/>
      <c r="E25" s="439"/>
      <c r="F25" s="439"/>
      <c r="G25" s="439"/>
      <c r="H25" s="439"/>
      <c r="I25" s="439"/>
      <c r="J25" s="439"/>
      <c r="K25" s="439"/>
      <c r="L25" s="439"/>
      <c r="M25" s="439"/>
      <c r="N25" s="439"/>
      <c r="O25" s="439"/>
      <c r="P25" s="439"/>
      <c r="Q25" s="352"/>
      <c r="R25" s="439"/>
      <c r="S25" s="440"/>
      <c r="T25" s="441"/>
    </row>
    <row r="28" spans="1:26" ht="12.75" customHeight="1">
      <c r="A28" s="442"/>
      <c r="B28" s="443"/>
      <c r="C28" s="443"/>
      <c r="D28" s="443"/>
      <c r="E28" s="443"/>
      <c r="F28" s="443"/>
      <c r="G28" s="443"/>
      <c r="H28" s="443"/>
      <c r="I28" s="443"/>
      <c r="J28" s="443"/>
      <c r="K28" s="443"/>
    </row>
  </sheetData>
  <sheetProtection selectLockedCells="1" selectUnlockedCells="1"/>
  <mergeCells count="13">
    <mergeCell ref="A24:C24"/>
    <mergeCell ref="A18:C18"/>
    <mergeCell ref="A19:C19"/>
    <mergeCell ref="A20:C20"/>
    <mergeCell ref="A21:C21"/>
    <mergeCell ref="A22:C22"/>
    <mergeCell ref="A23:C23"/>
    <mergeCell ref="A1:R1"/>
    <mergeCell ref="A3:R3"/>
    <mergeCell ref="A4:A5"/>
    <mergeCell ref="B4:B5"/>
    <mergeCell ref="C4:C5"/>
    <mergeCell ref="D4:D5"/>
  </mergeCells>
  <dataValidations count="1">
    <dataValidation operator="equal" allowBlank="1" showErrorMessage="1" sqref="C6:C15 C17">
      <formula1>0</formula1>
      <formula2>0</formula2>
    </dataValidation>
  </dataValidations>
  <pageMargins left="0.39370078740157483" right="0" top="0.39370078740157483" bottom="0" header="0.51181102362204722" footer="0.51181102362204722"/>
  <pageSetup paperSize="9" scale="8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Y22"/>
  <sheetViews>
    <sheetView showZeros="0" topLeftCell="A10" workbookViewId="0">
      <selection activeCell="G24" sqref="G24"/>
    </sheetView>
  </sheetViews>
  <sheetFormatPr defaultRowHeight="14.25"/>
  <cols>
    <col min="1" max="1" width="17" customWidth="1"/>
    <col min="2" max="2" width="8.125" customWidth="1"/>
    <col min="3" max="3" width="6.25" customWidth="1"/>
    <col min="4" max="4" width="6.125" customWidth="1"/>
    <col min="5" max="5" width="5.625" customWidth="1"/>
    <col min="6" max="6" width="6.25" customWidth="1"/>
    <col min="7" max="7" width="5.625" customWidth="1"/>
    <col min="8" max="8" width="8.125" customWidth="1"/>
    <col min="9" max="9" width="6.125" customWidth="1"/>
    <col min="10" max="10" width="6" customWidth="1"/>
    <col min="11" max="11" width="6.375" customWidth="1"/>
    <col min="12" max="12" width="6.625" customWidth="1"/>
    <col min="13" max="13" width="5" customWidth="1"/>
    <col min="14" max="14" width="5.875" customWidth="1"/>
    <col min="15" max="15" width="5.375" customWidth="1"/>
    <col min="16" max="16" width="6.5" customWidth="1"/>
    <col min="17" max="17" width="5.5" customWidth="1"/>
    <col min="18" max="18" width="6.625" customWidth="1"/>
    <col min="19" max="19" width="5.625" customWidth="1"/>
    <col min="20" max="20" width="7.625" customWidth="1"/>
    <col min="21" max="21" width="6.5" customWidth="1"/>
    <col min="22" max="22" width="6.25" customWidth="1"/>
    <col min="23" max="23" width="9" customWidth="1"/>
  </cols>
  <sheetData>
    <row r="1" spans="1:25" ht="45.75" customHeight="1">
      <c r="A1" s="82" t="s">
        <v>37</v>
      </c>
      <c r="B1" s="82"/>
      <c r="C1" s="82"/>
      <c r="D1" s="82"/>
      <c r="E1" s="82"/>
      <c r="F1" s="82"/>
      <c r="G1" s="82"/>
      <c r="H1" s="82"/>
      <c r="I1" s="82"/>
      <c r="J1" s="82"/>
      <c r="K1" s="82"/>
      <c r="L1" s="82"/>
      <c r="M1" s="82"/>
      <c r="N1" s="82"/>
      <c r="O1" s="82"/>
      <c r="P1" s="82"/>
      <c r="Q1" s="82"/>
      <c r="R1" s="82"/>
      <c r="S1" s="82"/>
      <c r="T1" s="82"/>
      <c r="U1" s="83"/>
      <c r="V1" s="83"/>
    </row>
    <row r="2" spans="1:25" ht="27.75" customHeight="1">
      <c r="A2" s="84" t="s">
        <v>38</v>
      </c>
      <c r="B2" s="85"/>
      <c r="C2" s="85"/>
      <c r="D2" s="85"/>
      <c r="E2" s="85"/>
      <c r="F2" s="85"/>
      <c r="G2" s="85"/>
      <c r="H2" s="85"/>
      <c r="I2" s="85"/>
      <c r="J2" s="85"/>
      <c r="K2" s="85"/>
      <c r="L2" s="85"/>
      <c r="M2" s="85"/>
      <c r="N2" s="85"/>
      <c r="O2" s="85"/>
      <c r="P2" s="85"/>
      <c r="Q2" s="86"/>
      <c r="R2" s="86"/>
      <c r="S2" s="86"/>
      <c r="T2" s="86"/>
      <c r="U2" s="87"/>
      <c r="V2" s="87"/>
    </row>
    <row r="3" spans="1:25" ht="50.25" customHeight="1">
      <c r="A3" s="88" t="s">
        <v>1</v>
      </c>
      <c r="B3" s="89" t="s">
        <v>39</v>
      </c>
      <c r="C3" s="10" t="s">
        <v>3</v>
      </c>
      <c r="D3" s="90"/>
      <c r="E3" s="10" t="s">
        <v>4</v>
      </c>
      <c r="F3" s="90"/>
      <c r="G3" s="10" t="s">
        <v>40</v>
      </c>
      <c r="H3" s="90"/>
      <c r="I3" s="91" t="s">
        <v>6</v>
      </c>
      <c r="J3" s="92"/>
      <c r="K3" s="10" t="s">
        <v>7</v>
      </c>
      <c r="L3" s="90"/>
      <c r="M3" s="10" t="s">
        <v>8</v>
      </c>
      <c r="N3" s="90"/>
      <c r="O3" s="93" t="s">
        <v>41</v>
      </c>
      <c r="P3" s="94"/>
      <c r="Q3" s="10" t="s">
        <v>10</v>
      </c>
      <c r="R3" s="95"/>
      <c r="S3" s="95"/>
      <c r="T3" s="96"/>
      <c r="U3" s="97" t="s">
        <v>11</v>
      </c>
      <c r="V3" s="98"/>
    </row>
    <row r="4" spans="1:25" ht="27" customHeight="1">
      <c r="A4" s="99"/>
      <c r="B4" s="100"/>
      <c r="C4" s="101" t="s">
        <v>12</v>
      </c>
      <c r="D4" s="102" t="s">
        <v>13</v>
      </c>
      <c r="E4" s="101" t="s">
        <v>12</v>
      </c>
      <c r="F4" s="102" t="s">
        <v>13</v>
      </c>
      <c r="G4" s="101" t="s">
        <v>12</v>
      </c>
      <c r="H4" s="102" t="s">
        <v>13</v>
      </c>
      <c r="I4" s="101" t="s">
        <v>12</v>
      </c>
      <c r="J4" s="102" t="s">
        <v>13</v>
      </c>
      <c r="K4" s="101" t="s">
        <v>12</v>
      </c>
      <c r="L4" s="102" t="s">
        <v>13</v>
      </c>
      <c r="M4" s="103" t="s">
        <v>12</v>
      </c>
      <c r="N4" s="102" t="s">
        <v>13</v>
      </c>
      <c r="O4" s="103" t="s">
        <v>12</v>
      </c>
      <c r="P4" s="102" t="s">
        <v>13</v>
      </c>
      <c r="Q4" s="104" t="s">
        <v>12</v>
      </c>
      <c r="R4" s="102" t="s">
        <v>13</v>
      </c>
      <c r="S4" s="18" t="s">
        <v>14</v>
      </c>
      <c r="T4" s="105"/>
      <c r="U4" s="106" t="s">
        <v>12</v>
      </c>
      <c r="V4" s="107" t="s">
        <v>13</v>
      </c>
    </row>
    <row r="5" spans="1:25" ht="22.5">
      <c r="A5" s="108"/>
      <c r="B5" s="109"/>
      <c r="C5" s="110"/>
      <c r="D5" s="111"/>
      <c r="E5" s="110"/>
      <c r="F5" s="111"/>
      <c r="G5" s="110"/>
      <c r="H5" s="111"/>
      <c r="I5" s="110"/>
      <c r="J5" s="111"/>
      <c r="K5" s="110"/>
      <c r="L5" s="111"/>
      <c r="M5" s="112"/>
      <c r="N5" s="111"/>
      <c r="O5" s="112"/>
      <c r="P5" s="111"/>
      <c r="Q5" s="113"/>
      <c r="R5" s="111"/>
      <c r="S5" s="22" t="s">
        <v>12</v>
      </c>
      <c r="T5" s="23" t="s">
        <v>15</v>
      </c>
      <c r="U5" s="114"/>
      <c r="V5" s="115"/>
    </row>
    <row r="6" spans="1:25" ht="17.25" customHeight="1">
      <c r="A6" s="116" t="s">
        <v>16</v>
      </c>
      <c r="B6" s="117">
        <v>34235</v>
      </c>
      <c r="C6" s="118">
        <f>'[1]9_мес'!C6+[1]окт!C6</f>
        <v>23</v>
      </c>
      <c r="D6" s="119">
        <f>C6*100000/$B6*1.201</f>
        <v>80.686432014020738</v>
      </c>
      <c r="E6" s="118">
        <f>'[1]9_мес'!E6+[1]окт!E6</f>
        <v>3</v>
      </c>
      <c r="F6" s="120">
        <f>E6*100000/$B6*1.201</f>
        <v>10.524317219220098</v>
      </c>
      <c r="G6" s="118">
        <f>'[1]9_мес'!G6+[1]окт!G6</f>
        <v>1</v>
      </c>
      <c r="H6" s="120">
        <f>G6*100000/$B6*1.201</f>
        <v>3.5081057397400324</v>
      </c>
      <c r="I6" s="118">
        <f>'[1]9_мес'!I6+[1]окт!I6</f>
        <v>1</v>
      </c>
      <c r="J6" s="120">
        <f>I6*100000/$B6*1.201</f>
        <v>3.5081057397400324</v>
      </c>
      <c r="K6" s="118">
        <f>'[1]9_мес'!K6+[1]окт!K6</f>
        <v>2</v>
      </c>
      <c r="L6" s="120">
        <f>K6*100000/$B6*1.201</f>
        <v>7.0162114794800647</v>
      </c>
      <c r="M6" s="118">
        <f>'[1]9_мес'!M6+[1]окт!M6</f>
        <v>6</v>
      </c>
      <c r="N6" s="120">
        <f>M6*100000/$B6*1.201</f>
        <v>21.048634438440196</v>
      </c>
      <c r="O6" s="118">
        <f>'[1]9_мес'!O6+[1]окт!O6</f>
        <v>0</v>
      </c>
      <c r="P6" s="120">
        <f>O6*100000/$B6*1.201</f>
        <v>0</v>
      </c>
      <c r="Q6" s="118">
        <f>'[1]9_мес'!Q6+[1]окт!Q6</f>
        <v>4</v>
      </c>
      <c r="R6" s="120">
        <f>Q6*100000/$B6*1.201</f>
        <v>14.032422958960129</v>
      </c>
      <c r="S6" s="118">
        <f>'[1]9_мес'!S6+[1]окт!S6</f>
        <v>3</v>
      </c>
      <c r="T6" s="120">
        <f>S6*100000/$B6*1.201</f>
        <v>10.524317219220098</v>
      </c>
      <c r="U6" s="118">
        <f>'[1]9_мес'!U6+[1]окт!U6</f>
        <v>7</v>
      </c>
      <c r="V6" s="120">
        <f>U6*100000/$B6*1.201</f>
        <v>24.556740178180224</v>
      </c>
      <c r="W6" s="30"/>
      <c r="X6" s="30"/>
      <c r="Y6" s="121"/>
    </row>
    <row r="7" spans="1:25" ht="17.25" customHeight="1">
      <c r="A7" s="122" t="s">
        <v>17</v>
      </c>
      <c r="B7" s="117">
        <v>8190.5</v>
      </c>
      <c r="C7" s="118">
        <f>'[1]9_мес'!C7+[1]окт!C7</f>
        <v>13</v>
      </c>
      <c r="D7" s="119">
        <f t="shared" ref="D7:F18" si="0">C7*100000/$B7*1.201</f>
        <v>190.62328307185155</v>
      </c>
      <c r="E7" s="118">
        <f>'[1]9_мес'!E7+[1]окт!E7</f>
        <v>1</v>
      </c>
      <c r="F7" s="120">
        <f t="shared" si="0"/>
        <v>14.663329467065504</v>
      </c>
      <c r="G7" s="118">
        <f>'[1]9_мес'!G7+[1]окт!G7</f>
        <v>1</v>
      </c>
      <c r="H7" s="120">
        <f t="shared" ref="H7:H18" si="1">G7*100000/$B7*1.201</f>
        <v>14.663329467065504</v>
      </c>
      <c r="I7" s="118">
        <f>'[1]9_мес'!I7+[1]окт!I7</f>
        <v>0</v>
      </c>
      <c r="J7" s="120">
        <f t="shared" ref="J7:J18" si="2">I7*100000/$B7*1.201</f>
        <v>0</v>
      </c>
      <c r="K7" s="118">
        <f>'[1]9_мес'!K7+[1]окт!K7</f>
        <v>3</v>
      </c>
      <c r="L7" s="120">
        <f t="shared" ref="L7:L18" si="3">K7*100000/$B7*1.201</f>
        <v>43.989988401196506</v>
      </c>
      <c r="M7" s="118">
        <f>'[1]9_мес'!M7+[1]окт!M7</f>
        <v>6</v>
      </c>
      <c r="N7" s="120">
        <f t="shared" ref="N7:N18" si="4">M7*100000/$B7*1.201</f>
        <v>87.979976802393011</v>
      </c>
      <c r="O7" s="118">
        <f>'[1]9_мес'!O7+[1]окт!O7</f>
        <v>1</v>
      </c>
      <c r="P7" s="120">
        <f t="shared" ref="P7:P18" si="5">O7*100000/$B7*1.201</f>
        <v>14.663329467065504</v>
      </c>
      <c r="Q7" s="118">
        <f>'[1]9_мес'!Q7+[1]окт!Q7</f>
        <v>1</v>
      </c>
      <c r="R7" s="120">
        <f t="shared" ref="R7:R18" si="6">Q7*100000/$B7*1.201</f>
        <v>14.663329467065504</v>
      </c>
      <c r="S7" s="118">
        <f>'[1]9_мес'!S7+[1]окт!S7</f>
        <v>1</v>
      </c>
      <c r="T7" s="120">
        <f t="shared" ref="T7:T18" si="7">S7*100000/$B7*1.201</f>
        <v>14.663329467065504</v>
      </c>
      <c r="U7" s="118">
        <f>'[1]9_мес'!U7+[1]окт!U7</f>
        <v>1</v>
      </c>
      <c r="V7" s="120">
        <f t="shared" ref="V7:V18" si="8">U7*100000/$B7*1.201</f>
        <v>14.663329467065504</v>
      </c>
      <c r="W7" s="30"/>
      <c r="X7" s="123"/>
      <c r="Y7" s="121"/>
    </row>
    <row r="8" spans="1:25" ht="17.25" customHeight="1">
      <c r="A8" s="122" t="s">
        <v>18</v>
      </c>
      <c r="B8" s="117">
        <v>12439.5</v>
      </c>
      <c r="C8" s="118">
        <f>'[1]9_мес'!C8+[1]окт!C8</f>
        <v>17</v>
      </c>
      <c r="D8" s="119">
        <f t="shared" si="0"/>
        <v>164.1303910928896</v>
      </c>
      <c r="E8" s="118">
        <f>'[1]9_мес'!E8+[1]окт!E8</f>
        <v>1</v>
      </c>
      <c r="F8" s="120">
        <f t="shared" si="0"/>
        <v>9.6547288878170345</v>
      </c>
      <c r="G8" s="118">
        <f>'[1]9_мес'!G8+[1]окт!G8</f>
        <v>1</v>
      </c>
      <c r="H8" s="120">
        <f t="shared" si="1"/>
        <v>9.6547288878170345</v>
      </c>
      <c r="I8" s="118">
        <f>'[1]9_мес'!I8+[1]окт!I8</f>
        <v>3</v>
      </c>
      <c r="J8" s="120">
        <f t="shared" si="2"/>
        <v>28.964186663451105</v>
      </c>
      <c r="K8" s="118">
        <f>'[1]9_мес'!K8+[1]окт!K8</f>
        <v>3</v>
      </c>
      <c r="L8" s="120">
        <f t="shared" si="3"/>
        <v>28.964186663451105</v>
      </c>
      <c r="M8" s="118">
        <f>'[1]9_мес'!M8+[1]окт!M8</f>
        <v>3</v>
      </c>
      <c r="N8" s="120">
        <f t="shared" si="4"/>
        <v>28.964186663451105</v>
      </c>
      <c r="O8" s="118">
        <f>'[1]9_мес'!O8+[1]окт!O8</f>
        <v>1</v>
      </c>
      <c r="P8" s="120">
        <f t="shared" si="5"/>
        <v>9.6547288878170345</v>
      </c>
      <c r="Q8" s="118">
        <f>'[1]9_мес'!Q8+[1]окт!Q8</f>
        <v>2</v>
      </c>
      <c r="R8" s="120">
        <f t="shared" si="6"/>
        <v>19.309457775634069</v>
      </c>
      <c r="S8" s="118">
        <f>'[1]9_мес'!S8+[1]окт!S8</f>
        <v>2</v>
      </c>
      <c r="T8" s="120">
        <f t="shared" si="7"/>
        <v>19.309457775634069</v>
      </c>
      <c r="U8" s="118">
        <f>'[1]9_мес'!U8+[1]окт!U8</f>
        <v>4</v>
      </c>
      <c r="V8" s="120">
        <f t="shared" si="8"/>
        <v>38.618915551268138</v>
      </c>
      <c r="W8" s="30"/>
      <c r="X8" s="30"/>
      <c r="Y8" s="121"/>
    </row>
    <row r="9" spans="1:25" ht="17.25" customHeight="1">
      <c r="A9" s="122" t="s">
        <v>19</v>
      </c>
      <c r="B9" s="117">
        <v>13727</v>
      </c>
      <c r="C9" s="118">
        <f>'[1]9_мес'!C9+[1]окт!C9</f>
        <v>19</v>
      </c>
      <c r="D9" s="119">
        <f t="shared" si="0"/>
        <v>166.23442849857946</v>
      </c>
      <c r="E9" s="118">
        <f>'[1]9_мес'!E9+[1]окт!E9</f>
        <v>2</v>
      </c>
      <c r="F9" s="120">
        <f t="shared" si="0"/>
        <v>17.498360894587311</v>
      </c>
      <c r="G9" s="118">
        <f>'[1]9_мес'!G9+[1]окт!G9</f>
        <v>1</v>
      </c>
      <c r="H9" s="120">
        <f t="shared" si="1"/>
        <v>8.7491804472936554</v>
      </c>
      <c r="I9" s="118">
        <f>'[1]9_мес'!I9+[1]окт!I9</f>
        <v>1</v>
      </c>
      <c r="J9" s="120">
        <f t="shared" si="2"/>
        <v>8.7491804472936554</v>
      </c>
      <c r="K9" s="118">
        <f>'[1]9_мес'!K9+[1]окт!K9</f>
        <v>1</v>
      </c>
      <c r="L9" s="120">
        <f t="shared" si="3"/>
        <v>8.7491804472936554</v>
      </c>
      <c r="M9" s="118">
        <f>'[1]9_мес'!M9+[1]окт!M9</f>
        <v>7</v>
      </c>
      <c r="N9" s="120">
        <f t="shared" si="4"/>
        <v>61.244263131055583</v>
      </c>
      <c r="O9" s="118">
        <f>'[1]9_мес'!O9+[1]окт!O9</f>
        <v>0</v>
      </c>
      <c r="P9" s="120">
        <f t="shared" si="5"/>
        <v>0</v>
      </c>
      <c r="Q9" s="118">
        <f>'[1]9_мес'!Q9+[1]окт!Q9</f>
        <v>2</v>
      </c>
      <c r="R9" s="120">
        <f t="shared" si="6"/>
        <v>17.498360894587311</v>
      </c>
      <c r="S9" s="118">
        <f>'[1]9_мес'!S9+[1]окт!S9</f>
        <v>1</v>
      </c>
      <c r="T9" s="120">
        <f t="shared" si="7"/>
        <v>8.7491804472936554</v>
      </c>
      <c r="U9" s="118">
        <f>'[1]9_мес'!U9+[1]окт!U9</f>
        <v>6</v>
      </c>
      <c r="V9" s="120">
        <f t="shared" si="8"/>
        <v>52.495082683761929</v>
      </c>
      <c r="W9" s="30"/>
      <c r="X9" s="30"/>
      <c r="Y9" s="121"/>
    </row>
    <row r="10" spans="1:25" ht="17.25" customHeight="1">
      <c r="A10" s="122" t="s">
        <v>20</v>
      </c>
      <c r="B10" s="117">
        <v>14224</v>
      </c>
      <c r="C10" s="118">
        <f>'[1]9_мес'!C10+[1]окт!C10</f>
        <v>28</v>
      </c>
      <c r="D10" s="119">
        <f t="shared" si="0"/>
        <v>236.41732283464569</v>
      </c>
      <c r="E10" s="118">
        <f>'[1]9_мес'!E10+[1]окт!E10</f>
        <v>6</v>
      </c>
      <c r="F10" s="120">
        <f t="shared" si="0"/>
        <v>50.660854893138364</v>
      </c>
      <c r="G10" s="118">
        <f>'[1]9_мес'!G10+[1]окт!G10</f>
        <v>5</v>
      </c>
      <c r="H10" s="120">
        <f t="shared" si="1"/>
        <v>42.217379077615298</v>
      </c>
      <c r="I10" s="118">
        <f>'[1]9_мес'!I10+[1]окт!I10</f>
        <v>2</v>
      </c>
      <c r="J10" s="120">
        <f t="shared" si="2"/>
        <v>16.88695163104612</v>
      </c>
      <c r="K10" s="118">
        <f>'[1]9_мес'!K10+[1]окт!K10</f>
        <v>3</v>
      </c>
      <c r="L10" s="120">
        <f t="shared" si="3"/>
        <v>25.330427446569182</v>
      </c>
      <c r="M10" s="118">
        <f>'[1]9_мес'!M10+[1]окт!M10</f>
        <v>9</v>
      </c>
      <c r="N10" s="120">
        <f t="shared" si="4"/>
        <v>75.991282339707539</v>
      </c>
      <c r="O10" s="118">
        <f>'[1]9_мес'!O10+[1]окт!O10</f>
        <v>2</v>
      </c>
      <c r="P10" s="120">
        <f t="shared" si="5"/>
        <v>16.88695163104612</v>
      </c>
      <c r="Q10" s="118">
        <f>'[1]9_мес'!Q10+[1]окт!Q10</f>
        <v>6</v>
      </c>
      <c r="R10" s="120">
        <f t="shared" si="6"/>
        <v>50.660854893138364</v>
      </c>
      <c r="S10" s="118">
        <f>'[1]9_мес'!S10+[1]окт!S10</f>
        <v>4</v>
      </c>
      <c r="T10" s="120">
        <f t="shared" si="7"/>
        <v>33.77390326209224</v>
      </c>
      <c r="U10" s="118">
        <f>'[1]9_мес'!U10+[1]окт!U10</f>
        <v>0</v>
      </c>
      <c r="V10" s="120">
        <f t="shared" si="8"/>
        <v>0</v>
      </c>
      <c r="W10" s="30"/>
      <c r="X10" s="30"/>
      <c r="Y10" s="121"/>
    </row>
    <row r="11" spans="1:25" ht="17.25" customHeight="1">
      <c r="A11" s="122" t="s">
        <v>21</v>
      </c>
      <c r="B11" s="117">
        <v>11693</v>
      </c>
      <c r="C11" s="118">
        <f>'[1]9_мес'!C11+[1]окт!C11</f>
        <v>22</v>
      </c>
      <c r="D11" s="119">
        <f t="shared" si="0"/>
        <v>225.96425211665101</v>
      </c>
      <c r="E11" s="118">
        <f>'[1]9_мес'!E11+[1]окт!E11</f>
        <v>1</v>
      </c>
      <c r="F11" s="120">
        <f t="shared" si="0"/>
        <v>10.271102368938681</v>
      </c>
      <c r="G11" s="118">
        <f>'[1]9_мес'!G11+[1]окт!G11</f>
        <v>1</v>
      </c>
      <c r="H11" s="120">
        <f t="shared" si="1"/>
        <v>10.271102368938681</v>
      </c>
      <c r="I11" s="118">
        <f>'[1]9_мес'!I11+[1]окт!I11</f>
        <v>3</v>
      </c>
      <c r="J11" s="120">
        <f t="shared" si="2"/>
        <v>30.813307106816044</v>
      </c>
      <c r="K11" s="118">
        <f>'[1]9_мес'!K11+[1]окт!K11</f>
        <v>3</v>
      </c>
      <c r="L11" s="120">
        <f t="shared" si="3"/>
        <v>30.813307106816044</v>
      </c>
      <c r="M11" s="118">
        <f>'[1]9_мес'!M11+[1]окт!M11</f>
        <v>4</v>
      </c>
      <c r="N11" s="120">
        <f t="shared" si="4"/>
        <v>41.084409475754725</v>
      </c>
      <c r="O11" s="118">
        <f>'[1]9_мес'!O11+[1]окт!O11</f>
        <v>3</v>
      </c>
      <c r="P11" s="120">
        <f t="shared" si="5"/>
        <v>30.813307106816044</v>
      </c>
      <c r="Q11" s="118">
        <f>'[1]9_мес'!Q11+[1]окт!Q11</f>
        <v>3</v>
      </c>
      <c r="R11" s="120">
        <f t="shared" si="6"/>
        <v>30.813307106816044</v>
      </c>
      <c r="S11" s="118">
        <f>'[1]9_мес'!S11+[1]окт!S11</f>
        <v>2</v>
      </c>
      <c r="T11" s="120">
        <f t="shared" si="7"/>
        <v>20.542204737877363</v>
      </c>
      <c r="U11" s="118">
        <f>'[1]9_мес'!U11+[1]окт!U11</f>
        <v>5</v>
      </c>
      <c r="V11" s="120">
        <f t="shared" si="8"/>
        <v>51.35551184469341</v>
      </c>
      <c r="W11" s="30"/>
      <c r="X11" s="30"/>
      <c r="Y11" s="121"/>
    </row>
    <row r="12" spans="1:25" ht="17.25" customHeight="1">
      <c r="A12" s="122" t="s">
        <v>22</v>
      </c>
      <c r="B12" s="117">
        <v>19403</v>
      </c>
      <c r="C12" s="118">
        <f>'[1]9_мес'!C12+[1]окт!C12</f>
        <v>25</v>
      </c>
      <c r="D12" s="119">
        <f t="shared" si="0"/>
        <v>154.74411173529865</v>
      </c>
      <c r="E12" s="118">
        <f>'[1]9_мес'!E12+[1]окт!E12</f>
        <v>5</v>
      </c>
      <c r="F12" s="120">
        <f t="shared" si="0"/>
        <v>30.948822347059735</v>
      </c>
      <c r="G12" s="118">
        <f>'[1]9_мес'!G12+[1]окт!G12</f>
        <v>5</v>
      </c>
      <c r="H12" s="120">
        <f t="shared" si="1"/>
        <v>30.948822347059735</v>
      </c>
      <c r="I12" s="118">
        <f>'[1]9_мес'!I12+[1]окт!I12</f>
        <v>5</v>
      </c>
      <c r="J12" s="120">
        <f t="shared" si="2"/>
        <v>30.948822347059735</v>
      </c>
      <c r="K12" s="118">
        <f>'[1]9_мес'!K12+[1]окт!K12</f>
        <v>3</v>
      </c>
      <c r="L12" s="120">
        <f t="shared" si="3"/>
        <v>18.56929340823584</v>
      </c>
      <c r="M12" s="118">
        <f>'[1]9_мес'!M12+[1]окт!M12</f>
        <v>7</v>
      </c>
      <c r="N12" s="120">
        <f t="shared" si="4"/>
        <v>43.328351285883627</v>
      </c>
      <c r="O12" s="118">
        <f>'[1]9_мес'!O12+[1]окт!O12</f>
        <v>0</v>
      </c>
      <c r="P12" s="120">
        <f t="shared" si="5"/>
        <v>0</v>
      </c>
      <c r="Q12" s="118">
        <f>'[1]9_мес'!Q12+[1]окт!Q12</f>
        <v>3</v>
      </c>
      <c r="R12" s="120">
        <f t="shared" si="6"/>
        <v>18.56929340823584</v>
      </c>
      <c r="S12" s="118">
        <f>'[1]9_мес'!S12+[1]окт!S12</f>
        <v>1</v>
      </c>
      <c r="T12" s="120">
        <f t="shared" si="7"/>
        <v>6.1897644694119478</v>
      </c>
      <c r="U12" s="118">
        <f>'[1]9_мес'!U12+[1]окт!U12</f>
        <v>2</v>
      </c>
      <c r="V12" s="120">
        <f t="shared" si="8"/>
        <v>12.379528938823896</v>
      </c>
      <c r="W12" s="30"/>
      <c r="X12" s="30"/>
      <c r="Y12" s="121"/>
    </row>
    <row r="13" spans="1:25" ht="17.25" customHeight="1">
      <c r="A13" s="122" t="s">
        <v>23</v>
      </c>
      <c r="B13" s="117">
        <v>14589.5</v>
      </c>
      <c r="C13" s="118">
        <f>'[1]9_мес'!C13+[1]окт!C13</f>
        <v>11</v>
      </c>
      <c r="D13" s="119">
        <f t="shared" si="0"/>
        <v>90.551423969292998</v>
      </c>
      <c r="E13" s="118">
        <f>'[1]9_мес'!E13+[1]окт!E13</f>
        <v>0</v>
      </c>
      <c r="F13" s="120">
        <f t="shared" si="0"/>
        <v>0</v>
      </c>
      <c r="G13" s="118">
        <f>'[1]9_мес'!G13+[1]окт!G13</f>
        <v>0</v>
      </c>
      <c r="H13" s="120">
        <f t="shared" si="1"/>
        <v>0</v>
      </c>
      <c r="I13" s="118">
        <f>'[1]9_мес'!I13+[1]окт!I13</f>
        <v>0</v>
      </c>
      <c r="J13" s="120">
        <f t="shared" si="2"/>
        <v>0</v>
      </c>
      <c r="K13" s="118">
        <f>'[1]9_мес'!K13+[1]окт!K13</f>
        <v>0</v>
      </c>
      <c r="L13" s="120">
        <f t="shared" si="3"/>
        <v>0</v>
      </c>
      <c r="M13" s="118">
        <f>'[1]9_мес'!M13+[1]окт!M13</f>
        <v>6</v>
      </c>
      <c r="N13" s="120">
        <f t="shared" si="4"/>
        <v>49.391685801432537</v>
      </c>
      <c r="O13" s="118">
        <f>'[1]9_мес'!O13+[1]окт!O13</f>
        <v>0</v>
      </c>
      <c r="P13" s="120">
        <f t="shared" si="5"/>
        <v>0</v>
      </c>
      <c r="Q13" s="118">
        <f>'[1]9_мес'!Q13+[1]окт!Q13</f>
        <v>2</v>
      </c>
      <c r="R13" s="120">
        <f t="shared" si="6"/>
        <v>16.463895267144181</v>
      </c>
      <c r="S13" s="118">
        <f>'[1]9_мес'!S13+[1]окт!S13</f>
        <v>1</v>
      </c>
      <c r="T13" s="120">
        <f t="shared" si="7"/>
        <v>8.2319476335720907</v>
      </c>
      <c r="U13" s="118">
        <f>'[1]9_мес'!U13+[1]окт!U13</f>
        <v>3</v>
      </c>
      <c r="V13" s="120">
        <f t="shared" si="8"/>
        <v>24.695842900716269</v>
      </c>
      <c r="W13" s="30"/>
      <c r="X13" s="30"/>
      <c r="Y13" s="121"/>
    </row>
    <row r="14" spans="1:25" ht="17.25" customHeight="1">
      <c r="A14" s="122" t="s">
        <v>24</v>
      </c>
      <c r="B14" s="117">
        <v>16150.5</v>
      </c>
      <c r="C14" s="118">
        <f>'[1]9_мес'!C14+[1]окт!C14</f>
        <v>22</v>
      </c>
      <c r="D14" s="119">
        <f t="shared" si="0"/>
        <v>163.59865019658835</v>
      </c>
      <c r="E14" s="118">
        <f>'[1]9_мес'!E14+[1]окт!E14</f>
        <v>1</v>
      </c>
      <c r="F14" s="120">
        <f t="shared" si="0"/>
        <v>7.4363022816631066</v>
      </c>
      <c r="G14" s="118">
        <f>'[1]9_мес'!G14+[1]окт!G14</f>
        <v>1</v>
      </c>
      <c r="H14" s="120">
        <f t="shared" si="1"/>
        <v>7.4363022816631066</v>
      </c>
      <c r="I14" s="118">
        <f>'[1]9_мес'!I14+[1]окт!I14</f>
        <v>0</v>
      </c>
      <c r="J14" s="120">
        <f t="shared" si="2"/>
        <v>0</v>
      </c>
      <c r="K14" s="118">
        <f>'[1]9_мес'!K14+[1]окт!K14</f>
        <v>1</v>
      </c>
      <c r="L14" s="120">
        <f t="shared" si="3"/>
        <v>7.4363022816631066</v>
      </c>
      <c r="M14" s="118">
        <f>'[1]9_мес'!M14+[1]окт!M14</f>
        <v>11</v>
      </c>
      <c r="N14" s="120">
        <f t="shared" si="4"/>
        <v>81.799325098294176</v>
      </c>
      <c r="O14" s="118">
        <f>'[1]9_мес'!O14+[1]окт!O14</f>
        <v>0</v>
      </c>
      <c r="P14" s="120">
        <f t="shared" si="5"/>
        <v>0</v>
      </c>
      <c r="Q14" s="118">
        <f>'[1]9_мес'!Q14+[1]окт!Q14</f>
        <v>4</v>
      </c>
      <c r="R14" s="120">
        <f t="shared" si="6"/>
        <v>29.745209126652426</v>
      </c>
      <c r="S14" s="118">
        <f>'[1]9_мес'!S14+[1]окт!S14</f>
        <v>3</v>
      </c>
      <c r="T14" s="120">
        <f t="shared" si="7"/>
        <v>22.308906844989323</v>
      </c>
      <c r="U14" s="118">
        <f>'[1]9_мес'!U14+[1]окт!U14</f>
        <v>5</v>
      </c>
      <c r="V14" s="120">
        <f t="shared" si="8"/>
        <v>37.181511408315536</v>
      </c>
      <c r="W14" s="30"/>
      <c r="X14" s="30"/>
      <c r="Y14" s="121"/>
    </row>
    <row r="15" spans="1:25" ht="17.25" customHeight="1">
      <c r="A15" s="122" t="s">
        <v>25</v>
      </c>
      <c r="B15" s="117">
        <v>10512</v>
      </c>
      <c r="C15" s="118">
        <f>'[1]9_мес'!C15+[1]окт!C15</f>
        <v>10</v>
      </c>
      <c r="D15" s="119">
        <f t="shared" si="0"/>
        <v>114.2503805175038</v>
      </c>
      <c r="E15" s="118">
        <f>'[1]9_мес'!E15+[1]окт!E15</f>
        <v>5</v>
      </c>
      <c r="F15" s="120">
        <f t="shared" si="0"/>
        <v>57.1251902587519</v>
      </c>
      <c r="G15" s="118">
        <f>'[1]9_мес'!G15+[1]окт!G15</f>
        <v>4</v>
      </c>
      <c r="H15" s="120">
        <f t="shared" si="1"/>
        <v>45.700152207001523</v>
      </c>
      <c r="I15" s="118">
        <f>'[1]9_мес'!I15+[1]окт!I15</f>
        <v>0</v>
      </c>
      <c r="J15" s="120">
        <f t="shared" si="2"/>
        <v>0</v>
      </c>
      <c r="K15" s="118">
        <f>'[1]9_мес'!K15+[1]окт!K15</f>
        <v>1</v>
      </c>
      <c r="L15" s="120">
        <f t="shared" si="3"/>
        <v>11.425038051750381</v>
      </c>
      <c r="M15" s="118">
        <f>'[1]9_мес'!M15+[1]окт!M15</f>
        <v>2</v>
      </c>
      <c r="N15" s="120">
        <f t="shared" si="4"/>
        <v>22.850076103500761</v>
      </c>
      <c r="O15" s="118">
        <f>'[1]9_мес'!O15+[1]окт!O15</f>
        <v>0</v>
      </c>
      <c r="P15" s="120">
        <f t="shared" si="5"/>
        <v>0</v>
      </c>
      <c r="Q15" s="118">
        <f>'[1]9_мес'!Q15+[1]окт!Q15</f>
        <v>0</v>
      </c>
      <c r="R15" s="120">
        <f t="shared" si="6"/>
        <v>0</v>
      </c>
      <c r="S15" s="118">
        <f>'[1]9_мес'!S15+[1]окт!S15</f>
        <v>0</v>
      </c>
      <c r="T15" s="120">
        <f t="shared" si="7"/>
        <v>0</v>
      </c>
      <c r="U15" s="118">
        <f>'[1]9_мес'!U15+[1]окт!U15</f>
        <v>2</v>
      </c>
      <c r="V15" s="120">
        <f t="shared" si="8"/>
        <v>22.850076103500761</v>
      </c>
      <c r="W15" s="30"/>
      <c r="X15" s="30"/>
      <c r="Y15" s="121"/>
    </row>
    <row r="16" spans="1:25" ht="26.25" customHeight="1">
      <c r="A16" s="124" t="s">
        <v>26</v>
      </c>
      <c r="B16" s="125">
        <v>155164</v>
      </c>
      <c r="C16" s="126">
        <f t="shared" ref="C16" si="9">SUM(C6:C15)</f>
        <v>190</v>
      </c>
      <c r="D16" s="119">
        <f t="shared" si="0"/>
        <v>147.0637519012142</v>
      </c>
      <c r="E16" s="127">
        <f>SUM(E6:E15)</f>
        <v>25</v>
      </c>
      <c r="F16" s="120">
        <f t="shared" si="0"/>
        <v>19.350493671212394</v>
      </c>
      <c r="G16" s="127">
        <f>SUM(G6:G15)</f>
        <v>20</v>
      </c>
      <c r="H16" s="120">
        <f t="shared" si="1"/>
        <v>15.480394936969917</v>
      </c>
      <c r="I16" s="127">
        <f>SUM(I6:I15)</f>
        <v>15</v>
      </c>
      <c r="J16" s="120">
        <f t="shared" si="2"/>
        <v>11.610296202727437</v>
      </c>
      <c r="K16" s="127">
        <f>SUM(K6:K15)</f>
        <v>20</v>
      </c>
      <c r="L16" s="120">
        <f t="shared" si="3"/>
        <v>15.480394936969917</v>
      </c>
      <c r="M16" s="127">
        <f>SUM(M6:M15)</f>
        <v>61</v>
      </c>
      <c r="N16" s="120">
        <f t="shared" si="4"/>
        <v>47.215204557758248</v>
      </c>
      <c r="O16" s="127">
        <f>SUM(O6:O15)</f>
        <v>7</v>
      </c>
      <c r="P16" s="120">
        <f t="shared" si="5"/>
        <v>5.4181382279394708</v>
      </c>
      <c r="Q16" s="127">
        <f>SUM(Q6:Q15)</f>
        <v>27</v>
      </c>
      <c r="R16" s="120">
        <f t="shared" si="6"/>
        <v>20.898533164909388</v>
      </c>
      <c r="S16" s="127">
        <f>SUM(S6:S15)</f>
        <v>18</v>
      </c>
      <c r="T16" s="120">
        <f t="shared" si="7"/>
        <v>13.932355443272925</v>
      </c>
      <c r="U16" s="39">
        <f t="shared" ref="U16" si="10">C16-E16-I16-K16-M16-O16-Q16</f>
        <v>35</v>
      </c>
      <c r="V16" s="120">
        <f t="shared" si="8"/>
        <v>27.090691139697356</v>
      </c>
      <c r="W16" s="40"/>
      <c r="X16" s="40"/>
      <c r="Y16" s="121"/>
    </row>
    <row r="17" spans="1:25" ht="27.75" customHeight="1">
      <c r="A17" s="128" t="s">
        <v>27</v>
      </c>
      <c r="B17" s="117">
        <v>64024.5</v>
      </c>
      <c r="C17" s="118">
        <f>'[1]9_мес'!C17+[1]окт!C17</f>
        <v>55</v>
      </c>
      <c r="D17" s="119">
        <f t="shared" si="0"/>
        <v>103.17144218228961</v>
      </c>
      <c r="E17" s="118">
        <f>'[1]9_мес'!E17+[1]окт!E17</f>
        <v>9</v>
      </c>
      <c r="F17" s="120">
        <f t="shared" si="0"/>
        <v>16.882599629829208</v>
      </c>
      <c r="G17" s="118">
        <f>'[1]9_мес'!G17+[1]окт!G17</f>
        <v>8</v>
      </c>
      <c r="H17" s="120">
        <f t="shared" si="1"/>
        <v>15.00675522651485</v>
      </c>
      <c r="I17" s="118">
        <f>'[1]9_мес'!I17+[1]окт!I17</f>
        <v>3</v>
      </c>
      <c r="J17" s="120">
        <f t="shared" si="2"/>
        <v>5.6275332099430688</v>
      </c>
      <c r="K17" s="118">
        <f>'[1]9_мес'!K17+[1]окт!K17</f>
        <v>5</v>
      </c>
      <c r="L17" s="120">
        <f t="shared" si="3"/>
        <v>9.3792220165717826</v>
      </c>
      <c r="M17" s="118">
        <f>'[1]9_мес'!M17+[1]окт!M17</f>
        <v>7</v>
      </c>
      <c r="N17" s="120">
        <f t="shared" si="4"/>
        <v>13.130910823200495</v>
      </c>
      <c r="O17" s="118">
        <f>'[1]9_мес'!O17+[1]окт!O17</f>
        <v>6</v>
      </c>
      <c r="P17" s="120">
        <f t="shared" si="5"/>
        <v>11.255066419886138</v>
      </c>
      <c r="Q17" s="118">
        <f>'[1]9_мес'!Q17+[1]окт!Q17</f>
        <v>4</v>
      </c>
      <c r="R17" s="120">
        <f t="shared" si="6"/>
        <v>7.5033776132574248</v>
      </c>
      <c r="S17" s="118">
        <f>'[1]9_мес'!S17+[1]окт!S17</f>
        <v>2</v>
      </c>
      <c r="T17" s="120">
        <f t="shared" si="7"/>
        <v>3.7516888066287124</v>
      </c>
      <c r="U17" s="118">
        <f>'[1]9_мес'!U17+[1]окт!U17</f>
        <v>21</v>
      </c>
      <c r="V17" s="120">
        <f t="shared" si="8"/>
        <v>39.392732469601484</v>
      </c>
      <c r="W17" s="30"/>
      <c r="X17" s="123"/>
      <c r="Y17" s="121"/>
    </row>
    <row r="18" spans="1:25" ht="46.5" customHeight="1" thickBot="1">
      <c r="A18" s="129" t="s">
        <v>42</v>
      </c>
      <c r="B18" s="130">
        <v>219188.5</v>
      </c>
      <c r="C18" s="131">
        <f>C16+C17</f>
        <v>245</v>
      </c>
      <c r="D18" s="132">
        <f t="shared" si="0"/>
        <v>134.24290051713481</v>
      </c>
      <c r="E18" s="131">
        <f>E16+E17</f>
        <v>34</v>
      </c>
      <c r="F18" s="133">
        <f t="shared" si="0"/>
        <v>18.629627010541157</v>
      </c>
      <c r="G18" s="131">
        <f>G16+G17</f>
        <v>28</v>
      </c>
      <c r="H18" s="133">
        <f t="shared" si="1"/>
        <v>15.342045773386834</v>
      </c>
      <c r="I18" s="131">
        <f>I16+I17</f>
        <v>18</v>
      </c>
      <c r="J18" s="133">
        <f t="shared" si="2"/>
        <v>9.8627437114629668</v>
      </c>
      <c r="K18" s="131">
        <f>K16+K17</f>
        <v>25</v>
      </c>
      <c r="L18" s="133">
        <f t="shared" si="3"/>
        <v>13.698255154809672</v>
      </c>
      <c r="M18" s="131">
        <f>M16+M17</f>
        <v>68</v>
      </c>
      <c r="N18" s="133">
        <f t="shared" si="4"/>
        <v>37.259254021082313</v>
      </c>
      <c r="O18" s="131">
        <f>O16+O17</f>
        <v>13</v>
      </c>
      <c r="P18" s="133">
        <f t="shared" si="5"/>
        <v>7.1230926805010304</v>
      </c>
      <c r="Q18" s="131">
        <f>Q16+Q17</f>
        <v>31</v>
      </c>
      <c r="R18" s="133">
        <f t="shared" si="6"/>
        <v>16.985836391963996</v>
      </c>
      <c r="S18" s="131">
        <f>S16+S17</f>
        <v>20</v>
      </c>
      <c r="T18" s="133">
        <f t="shared" si="7"/>
        <v>10.958604123847739</v>
      </c>
      <c r="U18" s="131">
        <f>U16+U17</f>
        <v>56</v>
      </c>
      <c r="V18" s="133">
        <f t="shared" si="8"/>
        <v>30.684091546773669</v>
      </c>
      <c r="W18" s="123"/>
      <c r="X18" s="134"/>
      <c r="Y18" s="121"/>
    </row>
    <row r="19" spans="1:25" ht="42" customHeight="1" thickBot="1">
      <c r="A19" s="135" t="s">
        <v>29</v>
      </c>
      <c r="B19" s="135"/>
      <c r="C19" s="135"/>
      <c r="D19" s="136"/>
      <c r="E19" s="137">
        <f>E18*100/$C18</f>
        <v>13.877551020408163</v>
      </c>
      <c r="F19" s="138"/>
      <c r="G19" s="139">
        <f>G18*100/E18</f>
        <v>82.352941176470594</v>
      </c>
      <c r="H19" s="57" t="s">
        <v>43</v>
      </c>
      <c r="I19" s="140">
        <f>I18*100/$C18</f>
        <v>7.3469387755102042</v>
      </c>
      <c r="J19" s="136"/>
      <c r="K19" s="137">
        <f>K18*100/$C18</f>
        <v>10.204081632653061</v>
      </c>
      <c r="L19" s="136"/>
      <c r="M19" s="137">
        <f>M18*100/$C18</f>
        <v>27.755102040816325</v>
      </c>
      <c r="N19" s="136"/>
      <c r="O19" s="137">
        <f>O18*100/$C18</f>
        <v>5.3061224489795915</v>
      </c>
      <c r="P19" s="141"/>
      <c r="Q19" s="137">
        <f>Q18*100/$C18</f>
        <v>12.653061224489797</v>
      </c>
      <c r="R19" s="138"/>
      <c r="S19" s="139">
        <f>S18*100/Q18</f>
        <v>64.516129032258064</v>
      </c>
      <c r="T19" s="142" t="s">
        <v>44</v>
      </c>
      <c r="U19" s="140">
        <f>U18*100/$C18</f>
        <v>22.857142857142858</v>
      </c>
      <c r="V19" s="136"/>
      <c r="W19" s="121"/>
      <c r="X19" s="121"/>
      <c r="Y19" s="121"/>
    </row>
    <row r="20" spans="1:25" s="67" customFormat="1" ht="26.25" customHeight="1">
      <c r="A20" s="61" t="s">
        <v>45</v>
      </c>
      <c r="B20" s="143"/>
      <c r="C20" s="144">
        <v>254</v>
      </c>
      <c r="D20" s="145">
        <v>139.58470605461602</v>
      </c>
      <c r="E20" s="146">
        <v>37</v>
      </c>
      <c r="F20" s="147">
        <v>20.333205212680284</v>
      </c>
      <c r="G20" s="148">
        <v>23</v>
      </c>
      <c r="H20" s="149">
        <v>12.63955999707153</v>
      </c>
      <c r="I20" s="146">
        <v>19</v>
      </c>
      <c r="J20" s="145">
        <v>10.441375649754741</v>
      </c>
      <c r="K20" s="146">
        <v>24</v>
      </c>
      <c r="L20" s="145">
        <v>13.189106083900725</v>
      </c>
      <c r="M20" s="146">
        <v>83</v>
      </c>
      <c r="N20" s="145">
        <v>45.612325206823343</v>
      </c>
      <c r="O20" s="146">
        <v>8</v>
      </c>
      <c r="P20" s="145">
        <v>4.3963686946335754</v>
      </c>
      <c r="Q20" s="146">
        <v>31</v>
      </c>
      <c r="R20" s="145">
        <v>17.035928691705106</v>
      </c>
      <c r="S20" s="150">
        <v>20</v>
      </c>
      <c r="T20" s="145">
        <v>10.990921736583939</v>
      </c>
      <c r="U20" s="151">
        <v>52</v>
      </c>
      <c r="V20" s="145">
        <v>28.576396515118237</v>
      </c>
      <c r="W20" s="152"/>
      <c r="X20" s="153"/>
      <c r="Y20" s="154"/>
    </row>
    <row r="21" spans="1:25" s="566" customFormat="1" ht="34.5" customHeight="1">
      <c r="A21" s="564" t="s">
        <v>46</v>
      </c>
      <c r="B21" s="564"/>
      <c r="C21" s="69">
        <f>C18-C20</f>
        <v>-9</v>
      </c>
      <c r="D21" s="565">
        <f>D18/D20-100%</f>
        <v>-3.8269275255636503E-2</v>
      </c>
      <c r="E21" s="69">
        <f>E18-E20</f>
        <v>-3</v>
      </c>
      <c r="F21" s="565">
        <f>F18/F20-100%</f>
        <v>-8.3783062449826362E-2</v>
      </c>
      <c r="G21" s="69">
        <f>G18-G20</f>
        <v>5</v>
      </c>
      <c r="H21" s="565">
        <f>H18/H20-100%</f>
        <v>0.21381169731710958</v>
      </c>
      <c r="I21" s="69">
        <f>I18-I20</f>
        <v>-1</v>
      </c>
      <c r="J21" s="565">
        <f>J18/J20-100%</f>
        <v>-5.5417212990068632E-2</v>
      </c>
      <c r="K21" s="69">
        <f>K18-K20</f>
        <v>1</v>
      </c>
      <c r="L21" s="565">
        <f>L18/L20-100%</f>
        <v>3.8603758865086268E-2</v>
      </c>
      <c r="M21" s="69">
        <f>M18-M20</f>
        <v>-15</v>
      </c>
      <c r="N21" s="565">
        <f>N18/N20-100%</f>
        <v>-0.18313188700345973</v>
      </c>
      <c r="O21" s="69">
        <f>O18-O20</f>
        <v>5</v>
      </c>
      <c r="P21" s="565">
        <f>P18/P20-100%</f>
        <v>0.6202218638295347</v>
      </c>
      <c r="Q21" s="69">
        <f>Q18-Q20</f>
        <v>0</v>
      </c>
      <c r="R21" s="565">
        <f>R18/R20-100%</f>
        <v>-2.9403914895170802E-3</v>
      </c>
      <c r="S21" s="69">
        <f>S18-S20</f>
        <v>0</v>
      </c>
      <c r="T21" s="565">
        <f>T18/T20-100%</f>
        <v>-2.9403914895171912E-3</v>
      </c>
      <c r="U21" s="69">
        <f>U18-U20</f>
        <v>4</v>
      </c>
      <c r="V21" s="565">
        <f>V18/V20-100%</f>
        <v>7.3756501472827862E-2</v>
      </c>
    </row>
    <row r="22" spans="1:25" s="163" customFormat="1" ht="27" customHeight="1">
      <c r="A22" s="155" t="s">
        <v>47</v>
      </c>
      <c r="B22" s="156"/>
      <c r="C22" s="157">
        <v>235</v>
      </c>
      <c r="D22" s="158">
        <v>129.71908408173772</v>
      </c>
      <c r="E22" s="157">
        <v>33</v>
      </c>
      <c r="F22" s="159">
        <v>18.215871381690828</v>
      </c>
      <c r="G22" s="160">
        <v>28</v>
      </c>
      <c r="H22" s="161">
        <v>15.45589086931343</v>
      </c>
      <c r="I22" s="157">
        <v>11</v>
      </c>
      <c r="J22" s="158">
        <v>6.0719571272302755</v>
      </c>
      <c r="K22" s="157">
        <v>31</v>
      </c>
      <c r="L22" s="158">
        <v>17.111879176739869</v>
      </c>
      <c r="M22" s="157">
        <v>63</v>
      </c>
      <c r="N22" s="158">
        <v>34.775754455955216</v>
      </c>
      <c r="O22" s="157">
        <v>10</v>
      </c>
      <c r="P22" s="158">
        <v>5.5199610247547959</v>
      </c>
      <c r="Q22" s="157">
        <v>44</v>
      </c>
      <c r="R22" s="159">
        <v>24.287828508921102</v>
      </c>
      <c r="S22" s="160">
        <v>22</v>
      </c>
      <c r="T22" s="161">
        <v>12.143914254460551</v>
      </c>
      <c r="U22" s="162">
        <v>43</v>
      </c>
      <c r="V22" s="158">
        <v>23.735832406445628</v>
      </c>
    </row>
  </sheetData>
  <mergeCells count="36">
    <mergeCell ref="A19:C19"/>
    <mergeCell ref="A20:B20"/>
    <mergeCell ref="A21:B21"/>
    <mergeCell ref="A22:B22"/>
    <mergeCell ref="P4:P5"/>
    <mergeCell ref="Q4:Q5"/>
    <mergeCell ref="R4:R5"/>
    <mergeCell ref="S4:T4"/>
    <mergeCell ref="U4:U5"/>
    <mergeCell ref="V4:V5"/>
    <mergeCell ref="J4:J5"/>
    <mergeCell ref="K4:K5"/>
    <mergeCell ref="L4:L5"/>
    <mergeCell ref="M4:M5"/>
    <mergeCell ref="N4:N5"/>
    <mergeCell ref="O4:O5"/>
    <mergeCell ref="O3:P3"/>
    <mergeCell ref="Q3:T3"/>
    <mergeCell ref="U3:V3"/>
    <mergeCell ref="C4:C5"/>
    <mergeCell ref="D4:D5"/>
    <mergeCell ref="E4:E5"/>
    <mergeCell ref="F4:F5"/>
    <mergeCell ref="G4:G5"/>
    <mergeCell ref="H4:H5"/>
    <mergeCell ref="I4:I5"/>
    <mergeCell ref="A1:V1"/>
    <mergeCell ref="A2:P2"/>
    <mergeCell ref="A3:A5"/>
    <mergeCell ref="B3:B5"/>
    <mergeCell ref="C3:D3"/>
    <mergeCell ref="E3:F3"/>
    <mergeCell ref="G3:H3"/>
    <mergeCell ref="I3:J3"/>
    <mergeCell ref="K3:L3"/>
    <mergeCell ref="M3:N3"/>
  </mergeCells>
  <pageMargins left="0.70000000000000007" right="0.70000000000000007" top="0.75" bottom="0.75" header="0.30000000000000004" footer="0.30000000000000004"/>
  <pageSetup paperSize="9" scale="80"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Y28"/>
  <sheetViews>
    <sheetView showZeros="0" tabSelected="1" workbookViewId="0">
      <selection activeCell="S28" sqref="S28"/>
    </sheetView>
  </sheetViews>
  <sheetFormatPr defaultColWidth="13" defaultRowHeight="12.75" customHeight="1"/>
  <cols>
    <col min="1" max="1" width="18.5" style="2" customWidth="1"/>
    <col min="2" max="2" width="7.875" style="2" customWidth="1"/>
    <col min="3" max="3" width="5.5" style="2" customWidth="1"/>
    <col min="4" max="4" width="6.125" style="2" customWidth="1"/>
    <col min="5" max="5" width="5.5" style="2" customWidth="1"/>
    <col min="6" max="6" width="6.125" style="2" customWidth="1"/>
    <col min="7" max="7" width="5.5" style="2" customWidth="1"/>
    <col min="8" max="8" width="7.25" style="2" customWidth="1"/>
    <col min="9" max="9" width="5.5" style="2" customWidth="1"/>
    <col min="10" max="10" width="6.125" style="2" customWidth="1"/>
    <col min="11" max="13" width="5.5" style="2" customWidth="1"/>
    <col min="14" max="14" width="6.25" style="2" customWidth="1"/>
    <col min="15" max="15" width="5.5" style="2" customWidth="1"/>
    <col min="16" max="16" width="6.125" style="2" customWidth="1"/>
    <col min="17" max="17" width="5.5" style="2" customWidth="1"/>
    <col min="18" max="18" width="6.25" style="2" customWidth="1"/>
    <col min="19" max="19" width="5.5" style="2" customWidth="1"/>
    <col min="20" max="20" width="6.75" style="2" customWidth="1"/>
    <col min="21" max="21" width="5.5" style="2" customWidth="1"/>
    <col min="22" max="22" width="6.5" style="2" customWidth="1"/>
    <col min="23" max="27" width="8.5" style="2" customWidth="1"/>
    <col min="28" max="28" width="9.375" style="2" customWidth="1"/>
    <col min="29" max="259" width="8.5" style="2" customWidth="1"/>
    <col min="260" max="1026" width="8.5" customWidth="1"/>
    <col min="1027" max="1027" width="13" customWidth="1"/>
  </cols>
  <sheetData>
    <row r="1" spans="1:259" ht="52.15" customHeight="1">
      <c r="A1" s="1" t="s">
        <v>0</v>
      </c>
      <c r="B1" s="1"/>
      <c r="C1" s="1"/>
      <c r="D1" s="1"/>
      <c r="E1" s="1"/>
      <c r="F1" s="1"/>
      <c r="G1" s="1"/>
      <c r="H1" s="1"/>
      <c r="I1" s="1"/>
      <c r="J1" s="1"/>
      <c r="K1" s="1"/>
      <c r="L1" s="1"/>
      <c r="M1" s="1"/>
      <c r="N1" s="1"/>
      <c r="O1" s="1"/>
      <c r="P1" s="1"/>
      <c r="Q1" s="1"/>
      <c r="R1" s="1"/>
      <c r="S1" s="1"/>
      <c r="T1" s="1"/>
    </row>
    <row r="2" spans="1:259" ht="12" customHeight="1">
      <c r="A2" s="3"/>
      <c r="B2" s="3"/>
      <c r="C2" s="3"/>
      <c r="D2" s="3"/>
      <c r="E2" s="3"/>
      <c r="F2" s="3"/>
      <c r="G2" s="3"/>
      <c r="H2" s="3"/>
      <c r="I2" s="3"/>
      <c r="J2" s="3"/>
      <c r="K2" s="3"/>
      <c r="L2" s="3"/>
      <c r="M2" s="3"/>
      <c r="N2" s="3"/>
      <c r="O2" s="3"/>
      <c r="P2" s="3"/>
      <c r="Q2" s="3"/>
      <c r="R2" s="3"/>
      <c r="S2" s="3"/>
      <c r="T2" s="3"/>
    </row>
    <row r="3" spans="1:259" ht="43.5" customHeight="1">
      <c r="A3" s="4" t="s">
        <v>1</v>
      </c>
      <c r="B3" s="5" t="s">
        <v>2</v>
      </c>
      <c r="C3" s="6" t="s">
        <v>3</v>
      </c>
      <c r="D3" s="6"/>
      <c r="E3" s="7" t="s">
        <v>4</v>
      </c>
      <c r="F3" s="7"/>
      <c r="G3" s="7" t="s">
        <v>5</v>
      </c>
      <c r="H3" s="7"/>
      <c r="I3" s="8" t="s">
        <v>6</v>
      </c>
      <c r="J3" s="8"/>
      <c r="K3" s="7" t="s">
        <v>7</v>
      </c>
      <c r="L3" s="7"/>
      <c r="M3" s="7" t="s">
        <v>8</v>
      </c>
      <c r="N3" s="7"/>
      <c r="O3" s="9" t="s">
        <v>9</v>
      </c>
      <c r="P3" s="9"/>
      <c r="Q3" s="7" t="s">
        <v>10</v>
      </c>
      <c r="R3" s="7"/>
      <c r="S3" s="7"/>
      <c r="T3" s="10"/>
      <c r="U3" s="11" t="s">
        <v>11</v>
      </c>
      <c r="V3" s="11"/>
    </row>
    <row r="4" spans="1:259" ht="21" customHeight="1">
      <c r="A4" s="4"/>
      <c r="B4" s="5"/>
      <c r="C4" s="12" t="s">
        <v>12</v>
      </c>
      <c r="D4" s="13" t="s">
        <v>13</v>
      </c>
      <c r="E4" s="14" t="s">
        <v>12</v>
      </c>
      <c r="F4" s="13" t="s">
        <v>13</v>
      </c>
      <c r="G4" s="14" t="s">
        <v>12</v>
      </c>
      <c r="H4" s="13" t="s">
        <v>13</v>
      </c>
      <c r="I4" s="14" t="s">
        <v>12</v>
      </c>
      <c r="J4" s="13" t="s">
        <v>13</v>
      </c>
      <c r="K4" s="14" t="s">
        <v>12</v>
      </c>
      <c r="L4" s="13" t="s">
        <v>13</v>
      </c>
      <c r="M4" s="15" t="s">
        <v>12</v>
      </c>
      <c r="N4" s="13" t="s">
        <v>13</v>
      </c>
      <c r="O4" s="14" t="s">
        <v>12</v>
      </c>
      <c r="P4" s="13" t="s">
        <v>13</v>
      </c>
      <c r="Q4" s="16" t="s">
        <v>12</v>
      </c>
      <c r="R4" s="13" t="s">
        <v>13</v>
      </c>
      <c r="S4" s="17" t="s">
        <v>14</v>
      </c>
      <c r="T4" s="18"/>
      <c r="U4" s="19" t="s">
        <v>12</v>
      </c>
      <c r="V4" s="20" t="s">
        <v>13</v>
      </c>
      <c r="AB4" s="21"/>
    </row>
    <row r="5" spans="1:259" ht="23.25" customHeight="1">
      <c r="A5" s="4"/>
      <c r="B5" s="5"/>
      <c r="C5" s="12"/>
      <c r="D5" s="13"/>
      <c r="E5" s="14"/>
      <c r="F5" s="13"/>
      <c r="G5" s="14"/>
      <c r="H5" s="13"/>
      <c r="I5" s="14"/>
      <c r="J5" s="13"/>
      <c r="K5" s="14"/>
      <c r="L5" s="13"/>
      <c r="M5" s="15"/>
      <c r="N5" s="13"/>
      <c r="O5" s="14"/>
      <c r="P5" s="13"/>
      <c r="Q5" s="16"/>
      <c r="R5" s="13"/>
      <c r="S5" s="22" t="s">
        <v>12</v>
      </c>
      <c r="T5" s="23" t="s">
        <v>15</v>
      </c>
      <c r="U5" s="19"/>
      <c r="V5" s="20"/>
      <c r="AB5" s="21"/>
    </row>
    <row r="6" spans="1:259" s="32" customFormat="1" ht="21.75" customHeight="1">
      <c r="A6" s="24" t="s">
        <v>16</v>
      </c>
      <c r="B6" s="25">
        <v>18527</v>
      </c>
      <c r="C6" s="26">
        <f>'[1]9_мес-тр'!C6+'[1]окт-тр'!C6</f>
        <v>20</v>
      </c>
      <c r="D6" s="27">
        <f>C6*100000/$B6*1.201</f>
        <v>129.64862093161332</v>
      </c>
      <c r="E6" s="26">
        <f>'[1]9_мес-тр'!E6+'[1]окт-тр'!E6</f>
        <v>3</v>
      </c>
      <c r="F6" s="28">
        <f>E6*100000/$B6*1.201</f>
        <v>19.447293139741998</v>
      </c>
      <c r="G6" s="26">
        <f>'[1]9_мес-тр'!G6+'[1]окт-тр'!G6</f>
        <v>1</v>
      </c>
      <c r="H6" s="28">
        <f>G6*100000/$B6*1.201</f>
        <v>6.4824310465806665</v>
      </c>
      <c r="I6" s="26">
        <f>'[1]9_мес-тр'!I6+'[1]окт-тр'!I6</f>
        <v>1</v>
      </c>
      <c r="J6" s="28">
        <f>I6*100000/$B6*1.201</f>
        <v>6.4824310465806665</v>
      </c>
      <c r="K6" s="26">
        <f>'[1]9_мес-тр'!K6+'[1]окт-тр'!K6</f>
        <v>2</v>
      </c>
      <c r="L6" s="28">
        <f>K6*100000/$B6*1.201</f>
        <v>12.964862093161333</v>
      </c>
      <c r="M6" s="26">
        <f>'[1]9_мес-тр'!M6+'[1]окт-тр'!M6</f>
        <v>6</v>
      </c>
      <c r="N6" s="28">
        <f>M6*100000/$B6*1.201</f>
        <v>38.894586279483995</v>
      </c>
      <c r="O6" s="26">
        <f>'[1]9_мес-тр'!O6+'[1]окт-тр'!O6</f>
        <v>0</v>
      </c>
      <c r="P6" s="28">
        <f>O6*100000/$B6*1.201</f>
        <v>0</v>
      </c>
      <c r="Q6" s="26">
        <f>'[1]9_мес-тр'!Q6+'[1]окт-тр'!Q6</f>
        <v>4</v>
      </c>
      <c r="R6" s="28">
        <f>Q6*100000/$B6*1.201</f>
        <v>25.929724186322666</v>
      </c>
      <c r="S6" s="26">
        <f>'[1]9_мес-тр'!S6+'[1]окт-тр'!S6</f>
        <v>3</v>
      </c>
      <c r="T6" s="28">
        <f>S6*100000/$B6*1.201</f>
        <v>19.447293139741998</v>
      </c>
      <c r="U6" s="29">
        <f t="shared" ref="U6:U18" si="0">C6-E6-I6-K6-M6-O6-Q6</f>
        <v>4</v>
      </c>
      <c r="V6" s="28">
        <f>U6*100000/$B6*1.201</f>
        <v>25.929724186322666</v>
      </c>
      <c r="W6" s="30"/>
      <c r="X6" s="31"/>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row>
    <row r="7" spans="1:259" s="32" customFormat="1" ht="21.75" customHeight="1">
      <c r="A7" s="33" t="s">
        <v>17</v>
      </c>
      <c r="B7" s="25">
        <v>4234</v>
      </c>
      <c r="C7" s="26">
        <f>'[1]9_мес-тр'!C7+'[1]окт-тр'!C7</f>
        <v>11</v>
      </c>
      <c r="D7" s="27">
        <f t="shared" ref="D7:F18" si="1">C7*100000/$B7*1.201</f>
        <v>312.02172886159661</v>
      </c>
      <c r="E7" s="26">
        <f>'[1]9_мес-тр'!E7+'[1]окт-тр'!E7</f>
        <v>1</v>
      </c>
      <c r="F7" s="28">
        <f t="shared" si="1"/>
        <v>28.365611714690601</v>
      </c>
      <c r="G7" s="26">
        <f>'[1]9_мес-тр'!G7+'[1]окт-тр'!G7</f>
        <v>1</v>
      </c>
      <c r="H7" s="28">
        <f t="shared" ref="H7:H18" si="2">G7*100000/$B7*1.201</f>
        <v>28.365611714690601</v>
      </c>
      <c r="I7" s="26">
        <f>'[1]9_мес-тр'!I7+'[1]окт-тр'!I7</f>
        <v>0</v>
      </c>
      <c r="J7" s="28">
        <f t="shared" ref="J7:J18" si="3">I7*100000/$B7*1.201</f>
        <v>0</v>
      </c>
      <c r="K7" s="26">
        <f>'[1]9_мес-тр'!K7+'[1]окт-тр'!K7</f>
        <v>3</v>
      </c>
      <c r="L7" s="28">
        <f t="shared" ref="L7:L18" si="4">K7*100000/$B7*1.201</f>
        <v>85.096835144071804</v>
      </c>
      <c r="M7" s="26">
        <f>'[1]9_мес-тр'!M7+'[1]окт-тр'!M7</f>
        <v>5</v>
      </c>
      <c r="N7" s="28">
        <f t="shared" ref="N7:N18" si="5">M7*100000/$B7*1.201</f>
        <v>141.82805857345301</v>
      </c>
      <c r="O7" s="26">
        <f>'[1]9_мес-тр'!O7+'[1]окт-тр'!O7</f>
        <v>1</v>
      </c>
      <c r="P7" s="28">
        <f t="shared" ref="P7:P18" si="6">O7*100000/$B7*1.201</f>
        <v>28.365611714690601</v>
      </c>
      <c r="Q7" s="26">
        <f>'[1]9_мес-тр'!Q7+'[1]окт-тр'!Q7</f>
        <v>0</v>
      </c>
      <c r="R7" s="28">
        <f t="shared" ref="R7:R18" si="7">Q7*100000/$B7*1.201</f>
        <v>0</v>
      </c>
      <c r="S7" s="26">
        <f>'[1]9_мес-тр'!S7+'[1]окт-тр'!S7</f>
        <v>0</v>
      </c>
      <c r="T7" s="28">
        <f t="shared" ref="T7:T18" si="8">S7*100000/$B7*1.201</f>
        <v>0</v>
      </c>
      <c r="U7" s="29">
        <f t="shared" si="0"/>
        <v>1</v>
      </c>
      <c r="V7" s="28">
        <f t="shared" ref="V7:V18" si="9">U7*100000/$B7*1.201</f>
        <v>28.365611714690601</v>
      </c>
      <c r="W7" s="30"/>
      <c r="X7" s="31"/>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row>
    <row r="8" spans="1:259" s="32" customFormat="1" ht="21.75" customHeight="1">
      <c r="A8" s="33" t="s">
        <v>18</v>
      </c>
      <c r="B8" s="25">
        <v>6140</v>
      </c>
      <c r="C8" s="26">
        <f>'[1]9_мес-тр'!C8+'[1]окт-тр'!C8</f>
        <v>13</v>
      </c>
      <c r="D8" s="27">
        <f t="shared" si="1"/>
        <v>254.28338762214986</v>
      </c>
      <c r="E8" s="26">
        <f>'[1]9_мес-тр'!E8+'[1]окт-тр'!E8</f>
        <v>1</v>
      </c>
      <c r="F8" s="28">
        <f t="shared" si="1"/>
        <v>19.56026058631922</v>
      </c>
      <c r="G8" s="26">
        <f>'[1]9_мес-тр'!G8+'[1]окт-тр'!G8</f>
        <v>1</v>
      </c>
      <c r="H8" s="28">
        <f t="shared" si="2"/>
        <v>19.56026058631922</v>
      </c>
      <c r="I8" s="26">
        <f>'[1]9_мес-тр'!I8+'[1]окт-тр'!I8</f>
        <v>1</v>
      </c>
      <c r="J8" s="28">
        <f t="shared" si="3"/>
        <v>19.56026058631922</v>
      </c>
      <c r="K8" s="26">
        <f>'[1]9_мес-тр'!K8+'[1]окт-тр'!K8</f>
        <v>2</v>
      </c>
      <c r="L8" s="28">
        <f t="shared" si="4"/>
        <v>39.120521172638441</v>
      </c>
      <c r="M8" s="26">
        <f>'[1]9_мес-тр'!M8+'[1]окт-тр'!M8</f>
        <v>3</v>
      </c>
      <c r="N8" s="28">
        <f t="shared" si="5"/>
        <v>58.680781758957657</v>
      </c>
      <c r="O8" s="26">
        <f>'[1]9_мес-тр'!O8+'[1]окт-тр'!O8</f>
        <v>1</v>
      </c>
      <c r="P8" s="28">
        <f t="shared" si="6"/>
        <v>19.56026058631922</v>
      </c>
      <c r="Q8" s="26">
        <f>'[1]9_мес-тр'!Q8+'[1]окт-тр'!Q8</f>
        <v>1</v>
      </c>
      <c r="R8" s="28">
        <f t="shared" si="7"/>
        <v>19.56026058631922</v>
      </c>
      <c r="S8" s="26">
        <f>'[1]9_мес-тр'!S8+'[1]окт-тр'!S8</f>
        <v>1</v>
      </c>
      <c r="T8" s="28">
        <f t="shared" si="8"/>
        <v>19.56026058631922</v>
      </c>
      <c r="U8" s="29">
        <f t="shared" si="0"/>
        <v>4</v>
      </c>
      <c r="V8" s="28">
        <f t="shared" si="9"/>
        <v>78.241042345276881</v>
      </c>
      <c r="W8" s="30"/>
      <c r="X8" s="31"/>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row>
    <row r="9" spans="1:259" s="32" customFormat="1" ht="21.75" customHeight="1">
      <c r="A9" s="33" t="s">
        <v>19</v>
      </c>
      <c r="B9" s="25">
        <v>6813</v>
      </c>
      <c r="C9" s="26">
        <f>'[1]9_мес-тр'!C9+'[1]окт-тр'!C9</f>
        <v>17</v>
      </c>
      <c r="D9" s="27">
        <f t="shared" si="1"/>
        <v>299.67708792015264</v>
      </c>
      <c r="E9" s="26">
        <f>'[1]9_мес-тр'!E9+'[1]окт-тр'!E9</f>
        <v>2</v>
      </c>
      <c r="F9" s="28">
        <f t="shared" si="1"/>
        <v>35.256127990606196</v>
      </c>
      <c r="G9" s="26">
        <f>'[1]9_мес-тр'!G9+'[1]окт-тр'!G9</f>
        <v>1</v>
      </c>
      <c r="H9" s="28">
        <f t="shared" si="2"/>
        <v>17.628063995303098</v>
      </c>
      <c r="I9" s="26">
        <f>'[1]9_мес-тр'!I9+'[1]окт-тр'!I9</f>
        <v>1</v>
      </c>
      <c r="J9" s="28">
        <f t="shared" si="3"/>
        <v>17.628063995303098</v>
      </c>
      <c r="K9" s="26">
        <f>'[1]9_мес-тр'!K9+'[1]окт-тр'!K9</f>
        <v>1</v>
      </c>
      <c r="L9" s="28">
        <f t="shared" si="4"/>
        <v>17.628063995303098</v>
      </c>
      <c r="M9" s="26">
        <f>'[1]9_мес-тр'!M9+'[1]окт-тр'!M9</f>
        <v>6</v>
      </c>
      <c r="N9" s="28">
        <f t="shared" si="5"/>
        <v>105.76838397181858</v>
      </c>
      <c r="O9" s="26">
        <f>'[1]9_мес-тр'!O9+'[1]окт-тр'!O9</f>
        <v>0</v>
      </c>
      <c r="P9" s="28">
        <f t="shared" si="6"/>
        <v>0</v>
      </c>
      <c r="Q9" s="26">
        <f>'[1]9_мес-тр'!Q9+'[1]окт-тр'!Q9</f>
        <v>2</v>
      </c>
      <c r="R9" s="28">
        <f t="shared" si="7"/>
        <v>35.256127990606196</v>
      </c>
      <c r="S9" s="26">
        <f>'[1]9_мес-тр'!S9+'[1]окт-тр'!S9</f>
        <v>1</v>
      </c>
      <c r="T9" s="28">
        <f t="shared" si="8"/>
        <v>17.628063995303098</v>
      </c>
      <c r="U9" s="29">
        <f t="shared" si="0"/>
        <v>5</v>
      </c>
      <c r="V9" s="28">
        <f t="shared" si="9"/>
        <v>88.140319976515485</v>
      </c>
      <c r="W9" s="30"/>
      <c r="X9" s="31"/>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row>
    <row r="10" spans="1:259" s="32" customFormat="1" ht="21.75" customHeight="1">
      <c r="A10" s="33" t="s">
        <v>20</v>
      </c>
      <c r="B10" s="25">
        <v>7086</v>
      </c>
      <c r="C10" s="26">
        <f>'[1]9_мес-тр'!C10+'[1]окт-тр'!C10</f>
        <v>22</v>
      </c>
      <c r="D10" s="27">
        <f t="shared" si="1"/>
        <v>372.876093705899</v>
      </c>
      <c r="E10" s="26">
        <f>'[1]9_мес-тр'!E10+'[1]окт-тр'!E10</f>
        <v>6</v>
      </c>
      <c r="F10" s="28">
        <f t="shared" si="1"/>
        <v>101.69348010160881</v>
      </c>
      <c r="G10" s="26">
        <f>'[1]9_мес-тр'!G10+'[1]окт-тр'!G10</f>
        <v>5</v>
      </c>
      <c r="H10" s="28">
        <f t="shared" si="2"/>
        <v>84.74456675134067</v>
      </c>
      <c r="I10" s="26">
        <f>'[1]9_мес-тр'!I10+'[1]окт-тр'!I10</f>
        <v>1</v>
      </c>
      <c r="J10" s="28">
        <f t="shared" si="3"/>
        <v>16.948913350268136</v>
      </c>
      <c r="K10" s="26">
        <f>'[1]9_мес-тр'!K10+'[1]окт-тр'!K10</f>
        <v>3</v>
      </c>
      <c r="L10" s="28">
        <f t="shared" si="4"/>
        <v>50.846740050804407</v>
      </c>
      <c r="M10" s="26">
        <f>'[1]9_мес-тр'!M10+'[1]окт-тр'!M10</f>
        <v>7</v>
      </c>
      <c r="N10" s="28">
        <f t="shared" si="5"/>
        <v>118.64239345187694</v>
      </c>
      <c r="O10" s="26">
        <f>'[1]9_мес-тр'!O10+'[1]окт-тр'!O10</f>
        <v>1</v>
      </c>
      <c r="P10" s="28">
        <f t="shared" si="6"/>
        <v>16.948913350268136</v>
      </c>
      <c r="Q10" s="26">
        <f>'[1]9_мес-тр'!Q10+'[1]окт-тр'!Q10</f>
        <v>4</v>
      </c>
      <c r="R10" s="28">
        <f t="shared" si="7"/>
        <v>67.795653401072542</v>
      </c>
      <c r="S10" s="26">
        <f>'[1]9_мес-тр'!S10+'[1]окт-тр'!S10</f>
        <v>2</v>
      </c>
      <c r="T10" s="28">
        <f t="shared" si="8"/>
        <v>33.897826700536271</v>
      </c>
      <c r="U10" s="29">
        <f t="shared" si="0"/>
        <v>0</v>
      </c>
      <c r="V10" s="28">
        <f t="shared" si="9"/>
        <v>0</v>
      </c>
      <c r="W10" s="30"/>
      <c r="X10" s="31"/>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row>
    <row r="11" spans="1:259" s="32" customFormat="1" ht="21.75" customHeight="1">
      <c r="A11" s="33" t="s">
        <v>21</v>
      </c>
      <c r="B11" s="25">
        <v>5848</v>
      </c>
      <c r="C11" s="26">
        <f>'[1]9_мес-тр'!C11+'[1]окт-тр'!C11</f>
        <v>17</v>
      </c>
      <c r="D11" s="27">
        <f t="shared" si="1"/>
        <v>349.12790697674421</v>
      </c>
      <c r="E11" s="26">
        <f>'[1]9_мес-тр'!E11+'[1]окт-тр'!E11</f>
        <v>1</v>
      </c>
      <c r="F11" s="28">
        <f t="shared" si="1"/>
        <v>20.536935704514363</v>
      </c>
      <c r="G11" s="26">
        <f>'[1]9_мес-тр'!G11+'[1]окт-тр'!G11</f>
        <v>1</v>
      </c>
      <c r="H11" s="28">
        <f t="shared" si="2"/>
        <v>20.536935704514363</v>
      </c>
      <c r="I11" s="26">
        <f>'[1]9_мес-тр'!I11+'[1]окт-тр'!I11</f>
        <v>3</v>
      </c>
      <c r="J11" s="28">
        <f t="shared" si="3"/>
        <v>61.610807113543096</v>
      </c>
      <c r="K11" s="26">
        <f>'[1]9_мес-тр'!K11+'[1]окт-тр'!K11</f>
        <v>2</v>
      </c>
      <c r="L11" s="28">
        <f t="shared" si="4"/>
        <v>41.073871409028726</v>
      </c>
      <c r="M11" s="26">
        <f>'[1]9_мес-тр'!M11+'[1]окт-тр'!M11</f>
        <v>2</v>
      </c>
      <c r="N11" s="28">
        <f t="shared" si="5"/>
        <v>41.073871409028726</v>
      </c>
      <c r="O11" s="26">
        <f>'[1]9_мес-тр'!O11+'[1]окт-тр'!O11</f>
        <v>2</v>
      </c>
      <c r="P11" s="28">
        <f t="shared" si="6"/>
        <v>41.073871409028726</v>
      </c>
      <c r="Q11" s="26">
        <f>'[1]9_мес-тр'!Q11+'[1]окт-тр'!Q11</f>
        <v>2</v>
      </c>
      <c r="R11" s="28">
        <f t="shared" si="7"/>
        <v>41.073871409028726</v>
      </c>
      <c r="S11" s="26">
        <f>'[1]9_мес-тр'!S11+'[1]окт-тр'!S11</f>
        <v>1</v>
      </c>
      <c r="T11" s="28">
        <f t="shared" si="8"/>
        <v>20.536935704514363</v>
      </c>
      <c r="U11" s="29">
        <f t="shared" si="0"/>
        <v>5</v>
      </c>
      <c r="V11" s="28">
        <f t="shared" si="9"/>
        <v>102.68467852257183</v>
      </c>
      <c r="W11" s="30"/>
      <c r="X11" s="31"/>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row>
    <row r="12" spans="1:259" s="32" customFormat="1" ht="21.75" customHeight="1">
      <c r="A12" s="33" t="s">
        <v>22</v>
      </c>
      <c r="B12" s="25">
        <v>9799</v>
      </c>
      <c r="C12" s="26">
        <f>'[1]9_мес-тр'!C12+'[1]окт-тр'!C12</f>
        <v>17</v>
      </c>
      <c r="D12" s="27">
        <f t="shared" si="1"/>
        <v>208.35799571384837</v>
      </c>
      <c r="E12" s="26">
        <f>'[1]9_мес-тр'!E12+'[1]окт-тр'!E12</f>
        <v>4</v>
      </c>
      <c r="F12" s="28">
        <f t="shared" si="1"/>
        <v>49.025410756199612</v>
      </c>
      <c r="G12" s="26">
        <f>'[1]9_мес-тр'!G12+'[1]окт-тр'!G12</f>
        <v>4</v>
      </c>
      <c r="H12" s="28">
        <f t="shared" si="2"/>
        <v>49.025410756199612</v>
      </c>
      <c r="I12" s="26">
        <f>'[1]9_мес-тр'!I12+'[1]окт-тр'!I12</f>
        <v>2</v>
      </c>
      <c r="J12" s="28">
        <f t="shared" si="3"/>
        <v>24.512705378099806</v>
      </c>
      <c r="K12" s="26">
        <f>'[1]9_мес-тр'!K12+'[1]окт-тр'!K12</f>
        <v>3</v>
      </c>
      <c r="L12" s="28">
        <f t="shared" si="4"/>
        <v>36.769058067149714</v>
      </c>
      <c r="M12" s="26">
        <f>'[1]9_мес-тр'!M12+'[1]окт-тр'!M12</f>
        <v>5</v>
      </c>
      <c r="N12" s="28">
        <f t="shared" si="5"/>
        <v>61.281763445249517</v>
      </c>
      <c r="O12" s="26">
        <f>'[1]9_мес-тр'!O12+'[1]окт-тр'!O12</f>
        <v>0</v>
      </c>
      <c r="P12" s="28">
        <f t="shared" si="6"/>
        <v>0</v>
      </c>
      <c r="Q12" s="26">
        <f>'[1]9_мес-тр'!Q12+'[1]окт-тр'!Q12</f>
        <v>2</v>
      </c>
      <c r="R12" s="28">
        <f t="shared" si="7"/>
        <v>24.512705378099806</v>
      </c>
      <c r="S12" s="26">
        <f>'[1]9_мес-тр'!S12+'[1]окт-тр'!S12</f>
        <v>1</v>
      </c>
      <c r="T12" s="28">
        <f t="shared" si="8"/>
        <v>12.256352689049903</v>
      </c>
      <c r="U12" s="29">
        <f t="shared" si="0"/>
        <v>1</v>
      </c>
      <c r="V12" s="28">
        <f t="shared" si="9"/>
        <v>12.256352689049903</v>
      </c>
      <c r="W12" s="30"/>
      <c r="X12" s="31"/>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row>
    <row r="13" spans="1:259" s="32" customFormat="1" ht="21.75" customHeight="1">
      <c r="A13" s="33" t="s">
        <v>23</v>
      </c>
      <c r="B13" s="25">
        <v>7116</v>
      </c>
      <c r="C13" s="26">
        <f>'[1]9_мес-тр'!C13+'[1]окт-тр'!C13</f>
        <v>5</v>
      </c>
      <c r="D13" s="27">
        <f t="shared" si="1"/>
        <v>84.387296233839237</v>
      </c>
      <c r="E13" s="26">
        <f>'[1]9_мес-тр'!E13+'[1]окт-тр'!E13</f>
        <v>0</v>
      </c>
      <c r="F13" s="28">
        <f t="shared" si="1"/>
        <v>0</v>
      </c>
      <c r="G13" s="26">
        <f>'[1]9_мес-тр'!G13+'[1]окт-тр'!G13</f>
        <v>0</v>
      </c>
      <c r="H13" s="28">
        <f t="shared" si="2"/>
        <v>0</v>
      </c>
      <c r="I13" s="26">
        <f>'[1]9_мес-тр'!I13+'[1]окт-тр'!I13</f>
        <v>0</v>
      </c>
      <c r="J13" s="28">
        <f t="shared" si="3"/>
        <v>0</v>
      </c>
      <c r="K13" s="26">
        <f>'[1]9_мес-тр'!K13+'[1]окт-тр'!K13</f>
        <v>0</v>
      </c>
      <c r="L13" s="28">
        <f t="shared" si="4"/>
        <v>0</v>
      </c>
      <c r="M13" s="26">
        <f>'[1]9_мес-тр'!M13+'[1]окт-тр'!M13</f>
        <v>4</v>
      </c>
      <c r="N13" s="28">
        <f t="shared" si="5"/>
        <v>67.509836987071395</v>
      </c>
      <c r="O13" s="26">
        <f>'[1]9_мес-тр'!O13+'[1]окт-тр'!O13</f>
        <v>0</v>
      </c>
      <c r="P13" s="28">
        <f t="shared" si="6"/>
        <v>0</v>
      </c>
      <c r="Q13" s="26">
        <f>'[1]9_мес-тр'!Q13+'[1]окт-тр'!Q13</f>
        <v>1</v>
      </c>
      <c r="R13" s="28">
        <f t="shared" si="7"/>
        <v>16.877459246767849</v>
      </c>
      <c r="S13" s="26">
        <f>'[1]9_мес-тр'!S13+'[1]окт-тр'!S13</f>
        <v>1</v>
      </c>
      <c r="T13" s="28">
        <f t="shared" si="8"/>
        <v>16.877459246767849</v>
      </c>
      <c r="U13" s="29">
        <f t="shared" si="0"/>
        <v>0</v>
      </c>
      <c r="V13" s="28">
        <f t="shared" si="9"/>
        <v>0</v>
      </c>
      <c r="W13" s="30"/>
      <c r="X13" s="31"/>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row>
    <row r="14" spans="1:259" s="32" customFormat="1" ht="21.75" customHeight="1">
      <c r="A14" s="33" t="s">
        <v>24</v>
      </c>
      <c r="B14" s="25">
        <v>8351</v>
      </c>
      <c r="C14" s="26">
        <f>'[1]9_мес-тр'!C14+'[1]окт-тр'!C14</f>
        <v>14</v>
      </c>
      <c r="D14" s="27">
        <f t="shared" si="1"/>
        <v>201.3411567476949</v>
      </c>
      <c r="E14" s="26">
        <f>'[1]9_мес-тр'!E14+'[1]окт-тр'!E14</f>
        <v>0</v>
      </c>
      <c r="F14" s="28">
        <f t="shared" si="1"/>
        <v>0</v>
      </c>
      <c r="G14" s="26">
        <f>'[1]9_мес-тр'!G14+'[1]окт-тр'!G14</f>
        <v>0</v>
      </c>
      <c r="H14" s="28">
        <f t="shared" si="2"/>
        <v>0</v>
      </c>
      <c r="I14" s="26">
        <f>'[1]9_мес-тр'!I14+'[1]окт-тр'!I14</f>
        <v>0</v>
      </c>
      <c r="J14" s="28">
        <f t="shared" si="3"/>
        <v>0</v>
      </c>
      <c r="K14" s="26">
        <f>'[1]9_мес-тр'!K14+'[1]окт-тр'!K14</f>
        <v>0</v>
      </c>
      <c r="L14" s="28">
        <f t="shared" si="4"/>
        <v>0</v>
      </c>
      <c r="M14" s="26">
        <f>'[1]9_мес-тр'!M14+'[1]окт-тр'!M14</f>
        <v>9</v>
      </c>
      <c r="N14" s="28">
        <f t="shared" si="5"/>
        <v>129.43360076637529</v>
      </c>
      <c r="O14" s="26">
        <f>'[1]9_мес-тр'!O14+'[1]окт-тр'!O14</f>
        <v>0</v>
      </c>
      <c r="P14" s="28">
        <f t="shared" si="6"/>
        <v>0</v>
      </c>
      <c r="Q14" s="26">
        <f>'[1]9_мес-тр'!Q14+'[1]окт-тр'!Q14</f>
        <v>2</v>
      </c>
      <c r="R14" s="28">
        <f t="shared" si="7"/>
        <v>28.763022392527841</v>
      </c>
      <c r="S14" s="26">
        <f>'[1]9_мес-тр'!S14+'[1]окт-тр'!S14</f>
        <v>2</v>
      </c>
      <c r="T14" s="28">
        <f t="shared" si="8"/>
        <v>28.763022392527841</v>
      </c>
      <c r="U14" s="29">
        <f t="shared" si="0"/>
        <v>3</v>
      </c>
      <c r="V14" s="28">
        <f t="shared" si="9"/>
        <v>43.144533588791759</v>
      </c>
      <c r="W14" s="30"/>
      <c r="X14" s="31"/>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row>
    <row r="15" spans="1:259" s="32" customFormat="1" ht="21.75" customHeight="1">
      <c r="A15" s="33" t="s">
        <v>25</v>
      </c>
      <c r="B15" s="25">
        <v>5226</v>
      </c>
      <c r="C15" s="26">
        <f>'[1]9_мес-тр'!C15+'[1]окт-тр'!C15</f>
        <v>6</v>
      </c>
      <c r="D15" s="27">
        <f t="shared" si="1"/>
        <v>137.8874856486797</v>
      </c>
      <c r="E15" s="26">
        <f>'[1]9_мес-тр'!E15+'[1]окт-тр'!E15</f>
        <v>2</v>
      </c>
      <c r="F15" s="28">
        <f t="shared" si="1"/>
        <v>45.962495216226557</v>
      </c>
      <c r="G15" s="26">
        <f>'[1]9_мес-тр'!G15+'[1]окт-тр'!G15</f>
        <v>2</v>
      </c>
      <c r="H15" s="28">
        <f t="shared" si="2"/>
        <v>45.962495216226557</v>
      </c>
      <c r="I15" s="26">
        <f>'[1]9_мес-тр'!I15+'[1]окт-тр'!I15</f>
        <v>0</v>
      </c>
      <c r="J15" s="28">
        <f t="shared" si="3"/>
        <v>0</v>
      </c>
      <c r="K15" s="26">
        <f>'[1]9_мес-тр'!K15+'[1]окт-тр'!K15</f>
        <v>1</v>
      </c>
      <c r="L15" s="28">
        <f t="shared" si="4"/>
        <v>22.981247608113279</v>
      </c>
      <c r="M15" s="26">
        <f>'[1]9_мес-тр'!M15+'[1]окт-тр'!M15</f>
        <v>2</v>
      </c>
      <c r="N15" s="28">
        <f t="shared" si="5"/>
        <v>45.962495216226557</v>
      </c>
      <c r="O15" s="26">
        <f>'[1]9_мес-тр'!O15+'[1]окт-тр'!O15</f>
        <v>0</v>
      </c>
      <c r="P15" s="28">
        <f t="shared" si="6"/>
        <v>0</v>
      </c>
      <c r="Q15" s="26">
        <f>'[1]9_мес-тр'!Q15+'[1]окт-тр'!Q15</f>
        <v>0</v>
      </c>
      <c r="R15" s="28">
        <f t="shared" si="7"/>
        <v>0</v>
      </c>
      <c r="S15" s="26">
        <f>'[1]9_мес-тр'!S15+'[1]окт-тр'!S15</f>
        <v>0</v>
      </c>
      <c r="T15" s="28">
        <f t="shared" si="8"/>
        <v>0</v>
      </c>
      <c r="U15" s="29">
        <f t="shared" si="0"/>
        <v>1</v>
      </c>
      <c r="V15" s="28">
        <f t="shared" si="9"/>
        <v>22.981247608113279</v>
      </c>
      <c r="W15" s="30"/>
      <c r="X15" s="31"/>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row>
    <row r="16" spans="1:259" ht="36.75" customHeight="1">
      <c r="A16" s="34" t="s">
        <v>26</v>
      </c>
      <c r="B16" s="35">
        <v>79140</v>
      </c>
      <c r="C16" s="36">
        <f>SUM(C6:C15)</f>
        <v>142</v>
      </c>
      <c r="D16" s="37">
        <f t="shared" si="1"/>
        <v>215.4940611574425</v>
      </c>
      <c r="E16" s="36">
        <f>SUM(E6:E15)</f>
        <v>20</v>
      </c>
      <c r="F16" s="38">
        <f t="shared" si="1"/>
        <v>30.351276219358102</v>
      </c>
      <c r="G16" s="36">
        <f>SUM(G6:G15)</f>
        <v>16</v>
      </c>
      <c r="H16" s="38">
        <f t="shared" si="2"/>
        <v>24.281020975486481</v>
      </c>
      <c r="I16" s="36">
        <f>SUM(I6:I15)</f>
        <v>9</v>
      </c>
      <c r="J16" s="38">
        <f t="shared" si="3"/>
        <v>13.658074298711146</v>
      </c>
      <c r="K16" s="36">
        <f>SUM(K6:K15)</f>
        <v>17</v>
      </c>
      <c r="L16" s="38">
        <f t="shared" si="4"/>
        <v>25.798584786454384</v>
      </c>
      <c r="M16" s="36">
        <f>SUM(M6:M15)</f>
        <v>49</v>
      </c>
      <c r="N16" s="38">
        <f t="shared" si="5"/>
        <v>74.360626737427353</v>
      </c>
      <c r="O16" s="36">
        <f>SUM(O6:O15)</f>
        <v>5</v>
      </c>
      <c r="P16" s="38">
        <f t="shared" si="6"/>
        <v>7.5878190548395255</v>
      </c>
      <c r="Q16" s="36">
        <f>SUM(Q6:Q15)</f>
        <v>18</v>
      </c>
      <c r="R16" s="38">
        <f t="shared" si="7"/>
        <v>27.316148597422291</v>
      </c>
      <c r="S16" s="36">
        <f>SUM(S6:S15)</f>
        <v>12</v>
      </c>
      <c r="T16" s="38">
        <f t="shared" si="8"/>
        <v>18.21076573161486</v>
      </c>
      <c r="U16" s="39">
        <f t="shared" si="0"/>
        <v>24</v>
      </c>
      <c r="V16" s="38">
        <f t="shared" si="9"/>
        <v>36.421531463229719</v>
      </c>
      <c r="W16" s="40"/>
      <c r="X16" s="31"/>
    </row>
    <row r="17" spans="1:259" s="32" customFormat="1" ht="23.45" customHeight="1">
      <c r="A17" s="41" t="s">
        <v>27</v>
      </c>
      <c r="B17" s="25">
        <v>36599</v>
      </c>
      <c r="C17" s="26">
        <f>'[1]9_мес-тр'!C17+'[1]окт-тр'!C17</f>
        <v>32</v>
      </c>
      <c r="D17" s="27">
        <f t="shared" si="1"/>
        <v>105.00833356102628</v>
      </c>
      <c r="E17" s="26">
        <f>'[1]9_мес-тр'!E17+'[1]окт-тр'!E17</f>
        <v>7</v>
      </c>
      <c r="F17" s="42">
        <f t="shared" si="1"/>
        <v>22.970572966474496</v>
      </c>
      <c r="G17" s="26">
        <f>'[1]9_мес-тр'!G17+'[1]окт-тр'!G17</f>
        <v>6</v>
      </c>
      <c r="H17" s="43">
        <f t="shared" si="2"/>
        <v>19.689062542692422</v>
      </c>
      <c r="I17" s="26">
        <f>'[1]9_мес-тр'!I17+'[1]окт-тр'!I17</f>
        <v>0</v>
      </c>
      <c r="J17" s="28">
        <f t="shared" si="3"/>
        <v>0</v>
      </c>
      <c r="K17" s="26">
        <f>'[1]9_мес-тр'!K17+'[1]окт-тр'!K17</f>
        <v>4</v>
      </c>
      <c r="L17" s="28">
        <f t="shared" si="4"/>
        <v>13.126041695128285</v>
      </c>
      <c r="M17" s="26">
        <f>'[1]9_мес-тр'!M17+'[1]окт-тр'!M17</f>
        <v>5</v>
      </c>
      <c r="N17" s="28">
        <f t="shared" si="5"/>
        <v>16.407552118910353</v>
      </c>
      <c r="O17" s="26">
        <f>'[1]9_мес-тр'!O17+'[1]окт-тр'!O17</f>
        <v>4</v>
      </c>
      <c r="P17" s="28">
        <f t="shared" si="6"/>
        <v>13.126041695128285</v>
      </c>
      <c r="Q17" s="26">
        <f>'[1]9_мес-тр'!Q17+'[1]окт-тр'!Q17</f>
        <v>2</v>
      </c>
      <c r="R17" s="28">
        <f t="shared" si="7"/>
        <v>6.5630208475641423</v>
      </c>
      <c r="S17" s="26">
        <f>'[1]9_мес-тр'!S17+'[1]окт-тр'!S17</f>
        <v>1</v>
      </c>
      <c r="T17" s="28">
        <f t="shared" si="8"/>
        <v>3.2815104237820711</v>
      </c>
      <c r="U17" s="29">
        <f t="shared" si="0"/>
        <v>10</v>
      </c>
      <c r="V17" s="28">
        <f t="shared" si="9"/>
        <v>32.815104237820705</v>
      </c>
      <c r="W17" s="30"/>
      <c r="X17" s="31"/>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row>
    <row r="18" spans="1:259" ht="42.75" customHeight="1" thickBot="1">
      <c r="A18" s="44" t="s">
        <v>28</v>
      </c>
      <c r="B18" s="45">
        <v>115739</v>
      </c>
      <c r="C18" s="46">
        <f>C16+C17</f>
        <v>174</v>
      </c>
      <c r="D18" s="47">
        <f t="shared" si="1"/>
        <v>180.55625156602358</v>
      </c>
      <c r="E18" s="46">
        <f>E16+E17</f>
        <v>27</v>
      </c>
      <c r="F18" s="48">
        <f t="shared" si="1"/>
        <v>28.017349380934689</v>
      </c>
      <c r="G18" s="46">
        <f>G16+G17</f>
        <v>22</v>
      </c>
      <c r="H18" s="47">
        <f t="shared" si="2"/>
        <v>22.828951347428269</v>
      </c>
      <c r="I18" s="46">
        <f>I16+I17</f>
        <v>9</v>
      </c>
      <c r="J18" s="47">
        <f t="shared" si="3"/>
        <v>9.3391164603115637</v>
      </c>
      <c r="K18" s="46">
        <f>K16+K17</f>
        <v>21</v>
      </c>
      <c r="L18" s="47">
        <f t="shared" si="4"/>
        <v>21.791271740726984</v>
      </c>
      <c r="M18" s="46">
        <f>M16+M17</f>
        <v>54</v>
      </c>
      <c r="N18" s="47">
        <f t="shared" si="5"/>
        <v>56.034698761869379</v>
      </c>
      <c r="O18" s="46">
        <f>O16+O17</f>
        <v>9</v>
      </c>
      <c r="P18" s="47">
        <f t="shared" si="6"/>
        <v>9.3391164603115637</v>
      </c>
      <c r="Q18" s="46">
        <f>Q16+Q17</f>
        <v>20</v>
      </c>
      <c r="R18" s="48">
        <f t="shared" si="7"/>
        <v>20.753592134025698</v>
      </c>
      <c r="S18" s="46">
        <f>S16+S17</f>
        <v>13</v>
      </c>
      <c r="T18" s="47">
        <f t="shared" si="8"/>
        <v>13.489834887116702</v>
      </c>
      <c r="U18" s="49">
        <f t="shared" si="0"/>
        <v>34</v>
      </c>
      <c r="V18" s="47">
        <f t="shared" si="9"/>
        <v>35.281106627843684</v>
      </c>
      <c r="W18" s="50"/>
      <c r="X18" s="31"/>
    </row>
    <row r="19" spans="1:259" ht="48.75" customHeight="1" thickBot="1">
      <c r="A19" s="51" t="s">
        <v>29</v>
      </c>
      <c r="B19" s="51"/>
      <c r="C19" s="52">
        <v>1</v>
      </c>
      <c r="D19" s="53"/>
      <c r="E19" s="54">
        <f>E18/$C18</f>
        <v>0.15517241379310345</v>
      </c>
      <c r="F19" s="55"/>
      <c r="G19" s="56">
        <f>G18*100/E18</f>
        <v>81.481481481481481</v>
      </c>
      <c r="H19" s="57" t="s">
        <v>30</v>
      </c>
      <c r="I19" s="58">
        <f>I18/$C18</f>
        <v>5.1724137931034482E-2</v>
      </c>
      <c r="J19" s="59"/>
      <c r="K19" s="54">
        <f>K18/$C18</f>
        <v>0.1206896551724138</v>
      </c>
      <c r="L19" s="59"/>
      <c r="M19" s="54">
        <f>M18/$C18</f>
        <v>0.31034482758620691</v>
      </c>
      <c r="N19" s="59"/>
      <c r="O19" s="54">
        <f>O18/$C18</f>
        <v>5.1724137931034482E-2</v>
      </c>
      <c r="P19" s="59"/>
      <c r="Q19" s="54">
        <f>Q18/$C18</f>
        <v>0.11494252873563218</v>
      </c>
      <c r="R19" s="55"/>
      <c r="S19" s="56">
        <f>S18*100/Q18</f>
        <v>65</v>
      </c>
      <c r="T19" s="60" t="s">
        <v>31</v>
      </c>
      <c r="U19" s="58">
        <f>U18/$C18</f>
        <v>0.19540229885057472</v>
      </c>
      <c r="V19" s="53"/>
      <c r="W19" s="31"/>
      <c r="X19" s="31"/>
    </row>
    <row r="20" spans="1:259" s="67" customFormat="1" ht="24.75" customHeight="1">
      <c r="A20" s="61" t="s">
        <v>32</v>
      </c>
      <c r="B20" s="62"/>
      <c r="C20" s="63">
        <v>193</v>
      </c>
      <c r="D20" s="64">
        <v>199.4</v>
      </c>
      <c r="E20" s="63">
        <v>31</v>
      </c>
      <c r="F20" s="64">
        <v>32</v>
      </c>
      <c r="G20" s="63">
        <v>19</v>
      </c>
      <c r="H20" s="64">
        <v>19.600000000000001</v>
      </c>
      <c r="I20" s="63">
        <v>12</v>
      </c>
      <c r="J20" s="64">
        <v>12.4</v>
      </c>
      <c r="K20" s="63">
        <v>18</v>
      </c>
      <c r="L20" s="64">
        <v>18.600000000000001</v>
      </c>
      <c r="M20" s="63">
        <v>74</v>
      </c>
      <c r="N20" s="64">
        <v>76.5</v>
      </c>
      <c r="O20" s="63">
        <v>8</v>
      </c>
      <c r="P20" s="64">
        <v>8.3000000000000007</v>
      </c>
      <c r="Q20" s="63">
        <v>18</v>
      </c>
      <c r="R20" s="64">
        <v>18.600000000000001</v>
      </c>
      <c r="S20" s="63">
        <v>12</v>
      </c>
      <c r="T20" s="64">
        <v>12.4</v>
      </c>
      <c r="U20" s="65">
        <f t="shared" ref="U20" si="10">C20-E20-I20-K20-M20-O20-Q20</f>
        <v>32</v>
      </c>
      <c r="V20" s="64">
        <v>33.1</v>
      </c>
      <c r="W20" s="66"/>
      <c r="X20" s="31"/>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row>
    <row r="21" spans="1:259" ht="29.25" customHeight="1">
      <c r="A21" s="68" t="s">
        <v>33</v>
      </c>
      <c r="B21" s="68"/>
      <c r="C21" s="69">
        <f>C18-C20</f>
        <v>-19</v>
      </c>
      <c r="D21" s="70">
        <f>D18/D20-100%</f>
        <v>-9.4502248916632059E-2</v>
      </c>
      <c r="E21" s="69">
        <f>E18-E20</f>
        <v>-4</v>
      </c>
      <c r="F21" s="70">
        <f>F18/F20-100%</f>
        <v>-0.12445783184579096</v>
      </c>
      <c r="G21" s="69">
        <f>G18-G20</f>
        <v>3</v>
      </c>
      <c r="H21" s="70">
        <f>H18/H20-100%</f>
        <v>0.16474241568511561</v>
      </c>
      <c r="I21" s="69">
        <f>I18-I20</f>
        <v>-3</v>
      </c>
      <c r="J21" s="70">
        <f>J18/J20-100%</f>
        <v>-0.2468454467490675</v>
      </c>
      <c r="K21" s="69">
        <f>K18-K20</f>
        <v>3</v>
      </c>
      <c r="L21" s="70">
        <f>L18/L20-100%</f>
        <v>0.17157374950145066</v>
      </c>
      <c r="M21" s="69">
        <f>M18-M20</f>
        <v>-20</v>
      </c>
      <c r="N21" s="70">
        <f>N18/N20-100%</f>
        <v>-0.26752027762262254</v>
      </c>
      <c r="O21" s="69">
        <f>O18-O20</f>
        <v>1</v>
      </c>
      <c r="P21" s="70">
        <f>P18/P20-100%</f>
        <v>0.12519475425440518</v>
      </c>
      <c r="Q21" s="69">
        <f>Q18-Q20</f>
        <v>2</v>
      </c>
      <c r="R21" s="70">
        <f>R18/R20-100%</f>
        <v>0.11578452333471478</v>
      </c>
      <c r="S21" s="69">
        <f>S18-S20</f>
        <v>1</v>
      </c>
      <c r="T21" s="70">
        <f>T18/T20-100%</f>
        <v>8.7889910251346848E-2</v>
      </c>
      <c r="U21" s="69">
        <f>U18-U20</f>
        <v>2</v>
      </c>
      <c r="V21" s="70">
        <f>V18/V20-100%</f>
        <v>6.5894460055700321E-2</v>
      </c>
    </row>
    <row r="22" spans="1:259" s="75" customFormat="1" ht="20.25" customHeight="1">
      <c r="A22" s="71" t="s">
        <v>34</v>
      </c>
      <c r="B22" s="72"/>
      <c r="C22" s="73">
        <v>184</v>
      </c>
      <c r="D22" s="74">
        <v>189.06427795316685</v>
      </c>
      <c r="E22" s="73">
        <v>27</v>
      </c>
      <c r="F22" s="74">
        <v>27.743127743127747</v>
      </c>
      <c r="G22" s="73">
        <v>23</v>
      </c>
      <c r="H22" s="74">
        <v>23.633034744145856</v>
      </c>
      <c r="I22" s="73">
        <v>8</v>
      </c>
      <c r="J22" s="74">
        <v>8.2201859979637764</v>
      </c>
      <c r="K22" s="73">
        <v>28</v>
      </c>
      <c r="L22" s="74">
        <v>28.770650992873218</v>
      </c>
      <c r="M22" s="73">
        <v>53</v>
      </c>
      <c r="N22" s="74">
        <v>54.458732236510016</v>
      </c>
      <c r="O22" s="73">
        <v>7</v>
      </c>
      <c r="P22" s="74">
        <v>7.1926627482183045</v>
      </c>
      <c r="Q22" s="73">
        <v>31</v>
      </c>
      <c r="R22" s="74">
        <v>31.853220742109635</v>
      </c>
      <c r="S22" s="73">
        <v>18</v>
      </c>
      <c r="T22" s="74">
        <v>18.495418495418498</v>
      </c>
      <c r="U22" s="73">
        <v>30</v>
      </c>
      <c r="V22" s="74">
        <v>30.82569749236416</v>
      </c>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row>
    <row r="23" spans="1:259" s="75" customFormat="1" ht="20.25" customHeight="1">
      <c r="A23" s="61" t="s">
        <v>35</v>
      </c>
      <c r="B23" s="76"/>
      <c r="C23" s="73">
        <v>210</v>
      </c>
      <c r="D23" s="74">
        <v>214.50094482559032</v>
      </c>
      <c r="E23" s="73">
        <v>38</v>
      </c>
      <c r="F23" s="74">
        <v>38.814456682725861</v>
      </c>
      <c r="G23" s="77">
        <v>28</v>
      </c>
      <c r="H23" s="74">
        <v>28.600125976745371</v>
      </c>
      <c r="I23" s="73">
        <v>15</v>
      </c>
      <c r="J23" s="74">
        <v>15.321496058970736</v>
      </c>
      <c r="K23" s="73">
        <v>26</v>
      </c>
      <c r="L23" s="74">
        <v>26.557259835549278</v>
      </c>
      <c r="M23" s="73">
        <v>63</v>
      </c>
      <c r="N23" s="74">
        <v>64.350283447677086</v>
      </c>
      <c r="O23" s="73">
        <v>4</v>
      </c>
      <c r="P23" s="74">
        <v>4.085732282392196</v>
      </c>
      <c r="Q23" s="73">
        <v>34</v>
      </c>
      <c r="R23" s="74">
        <v>34.728724400333668</v>
      </c>
      <c r="S23" s="73">
        <v>17</v>
      </c>
      <c r="T23" s="74">
        <v>17.364362200166834</v>
      </c>
      <c r="U23" s="73">
        <v>34</v>
      </c>
      <c r="V23" s="74">
        <v>34.728724400333668</v>
      </c>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row>
    <row r="24" spans="1:259" s="75" customFormat="1" ht="16.5" customHeight="1">
      <c r="A24" s="78" t="s">
        <v>36</v>
      </c>
      <c r="B24" s="76"/>
      <c r="C24" s="73">
        <v>277</v>
      </c>
      <c r="D24" s="74">
        <v>280.15377101088018</v>
      </c>
      <c r="E24" s="73">
        <v>40</v>
      </c>
      <c r="F24" s="74">
        <v>40.455418196516995</v>
      </c>
      <c r="G24" s="77">
        <v>39</v>
      </c>
      <c r="H24" s="74">
        <v>39.444032741604076</v>
      </c>
      <c r="I24" s="73">
        <v>22</v>
      </c>
      <c r="J24" s="74">
        <v>22.250480008084349</v>
      </c>
      <c r="K24" s="73">
        <v>23</v>
      </c>
      <c r="L24" s="74">
        <v>23.261865462997275</v>
      </c>
      <c r="M24" s="73">
        <v>87</v>
      </c>
      <c r="N24" s="74">
        <v>87.990534577424455</v>
      </c>
      <c r="O24" s="73">
        <v>13</v>
      </c>
      <c r="P24" s="74">
        <v>13.148010913868024</v>
      </c>
      <c r="Q24" s="73">
        <v>58</v>
      </c>
      <c r="R24" s="74">
        <v>58.660356384949644</v>
      </c>
      <c r="S24" s="73">
        <v>32</v>
      </c>
      <c r="T24" s="79">
        <v>32.364334557213596</v>
      </c>
      <c r="U24" s="73">
        <v>47</v>
      </c>
      <c r="V24" s="74">
        <v>47.535116380907468</v>
      </c>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row>
    <row r="25" spans="1:259" ht="18" customHeight="1"/>
    <row r="27" spans="1:259" ht="12.75" customHeight="1">
      <c r="A27" s="80"/>
      <c r="L27" s="81"/>
    </row>
    <row r="28" spans="1:259" ht="12.75" customHeight="1">
      <c r="A28" s="80"/>
    </row>
  </sheetData>
  <mergeCells count="37">
    <mergeCell ref="A20:B20"/>
    <mergeCell ref="A21:B21"/>
    <mergeCell ref="A22:B22"/>
    <mergeCell ref="A23:B23"/>
    <mergeCell ref="A24:B24"/>
    <mergeCell ref="Q4:Q5"/>
    <mergeCell ref="R4:R5"/>
    <mergeCell ref="S4:T4"/>
    <mergeCell ref="U4:U5"/>
    <mergeCell ref="V4:V5"/>
    <mergeCell ref="A19:B19"/>
    <mergeCell ref="K4:K5"/>
    <mergeCell ref="L4:L5"/>
    <mergeCell ref="M4:M5"/>
    <mergeCell ref="N4:N5"/>
    <mergeCell ref="O4:O5"/>
    <mergeCell ref="P4:P5"/>
    <mergeCell ref="Q3:T3"/>
    <mergeCell ref="U3:V3"/>
    <mergeCell ref="C4:C5"/>
    <mergeCell ref="D4:D5"/>
    <mergeCell ref="E4:E5"/>
    <mergeCell ref="F4:F5"/>
    <mergeCell ref="G4:G5"/>
    <mergeCell ref="H4:H5"/>
    <mergeCell ref="I4:I5"/>
    <mergeCell ref="J4:J5"/>
    <mergeCell ref="A1:T1"/>
    <mergeCell ref="A3:A5"/>
    <mergeCell ref="B3:B5"/>
    <mergeCell ref="C3:D3"/>
    <mergeCell ref="E3:F3"/>
    <mergeCell ref="G3:H3"/>
    <mergeCell ref="I3:J3"/>
    <mergeCell ref="K3:L3"/>
    <mergeCell ref="M3:N3"/>
    <mergeCell ref="O3:P3"/>
  </mergeCells>
  <dataValidations count="1">
    <dataValidation operator="equal" allowBlank="1" showErrorMessage="1" sqref="B6:B17">
      <formula1>0</formula1>
      <formula2>0</formula2>
    </dataValidation>
  </dataValidations>
  <pageMargins left="0.70866141732283472" right="0.70866141732283472" top="0.74803149606299213" bottom="0.74803149606299213" header="0.31496062992125984" footer="0.31496062992125984"/>
  <pageSetup paperSize="9" scale="80"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Демография-10 мес.2019</vt:lpstr>
      <vt:lpstr>по класс бол.-19 </vt:lpstr>
      <vt:lpstr>по класс бол-2</vt:lpstr>
      <vt:lpstr>по класс бол-труд.спос </vt:lpstr>
      <vt:lpstr>по класс бол-труд--2</vt:lpstr>
      <vt:lpstr>травмы</vt:lpstr>
      <vt:lpstr>травмы-трудосп</vt:lpstr>
      <vt:lpstr>'Демография-10 мес.2019'!Область_печати</vt:lpstr>
      <vt:lpstr>'травмы-трудосп'!Область_печати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dcterms:created xsi:type="dcterms:W3CDTF">2019-11-21T04:11:09Z</dcterms:created>
  <dcterms:modified xsi:type="dcterms:W3CDTF">2019-11-21T09:32:29Z</dcterms:modified>
</cp:coreProperties>
</file>