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19605" windowHeight="6720" activeTab="2"/>
  </bookViews>
  <sheets>
    <sheet name="Демография за 1 квартал 2020" sheetId="1" r:id="rId1"/>
    <sheet name="по класс бол." sheetId="4" r:id="rId2"/>
    <sheet name="по класс бол.-2" sheetId="5" r:id="rId3"/>
    <sheet name="по класс бол. трудосп" sheetId="2" r:id="rId4"/>
    <sheet name="по класс. бол.трудосп.-2" sheetId="3" r:id="rId5"/>
    <sheet name="от внешних пичин" sheetId="6" r:id="rId6"/>
    <sheet name="от внешн причин-трудоспос возр" sheetId="7" r:id="rId7"/>
  </sheets>
  <externalReferences>
    <externalReference r:id="rId8"/>
    <externalReference r:id="rId9"/>
    <externalReference r:id="rId10"/>
    <externalReference r:id="rId11"/>
  </externalReferences>
  <definedNames>
    <definedName name="Excel_BuiltIn_Print_Area_19">#REF!</definedName>
    <definedName name="Excel_BuiltIn_Print_Area_20">#REF!</definedName>
    <definedName name="Excel_BuiltIn_Print_Area_21">#REF!</definedName>
    <definedName name="Excel_BuiltIn_Print_Area_25">#REF!</definedName>
    <definedName name="Excel_BuiltIn_Print_Area_29">#REF!</definedName>
    <definedName name="Excel_BuiltIn_Print_Area_32">#REF!</definedName>
    <definedName name="Excel_BuiltIn_Print_Area_33">#REF!</definedName>
    <definedName name="Excel_BuiltIn_Print_Area_8">#REF!</definedName>
    <definedName name="_xlnm.Print_Area" localSheetId="0">'Демография за 1 квартал 2020'!$A$1:$AC$33</definedName>
  </definedNames>
  <calcPr calcId="145621"/>
</workbook>
</file>

<file path=xl/calcChain.xml><?xml version="1.0" encoding="utf-8"?>
<calcChain xmlns="http://schemas.openxmlformats.org/spreadsheetml/2006/main">
  <c r="B18" i="7" l="1"/>
  <c r="B16" i="7"/>
  <c r="X22" i="1" l="1"/>
  <c r="S22" i="1"/>
  <c r="Y19" i="1"/>
  <c r="W28" i="1" s="1"/>
  <c r="W31" i="1" s="1"/>
  <c r="I19" i="1"/>
  <c r="Y18" i="1"/>
  <c r="O18" i="1"/>
  <c r="N18" i="1"/>
  <c r="M18" i="1"/>
  <c r="L18" i="1"/>
  <c r="R18" i="1" s="1"/>
  <c r="K18" i="1"/>
  <c r="J18" i="1"/>
  <c r="I18" i="1"/>
  <c r="H18" i="1"/>
  <c r="S18" i="1" s="1"/>
  <c r="G18" i="1"/>
  <c r="F18" i="1"/>
  <c r="E18" i="1"/>
  <c r="Q18" i="1" s="1"/>
  <c r="D18" i="1"/>
  <c r="T18" i="1" s="1"/>
  <c r="C18" i="1"/>
  <c r="Y17" i="1"/>
  <c r="Y16" i="1"/>
  <c r="U16" i="1"/>
  <c r="S16" i="1"/>
  <c r="R16" i="1"/>
  <c r="Q16" i="1"/>
  <c r="O16" i="1"/>
  <c r="N16" i="1"/>
  <c r="M16" i="1"/>
  <c r="L16" i="1"/>
  <c r="K16" i="1"/>
  <c r="J16" i="1"/>
  <c r="T16" i="1" s="1"/>
  <c r="I16" i="1"/>
  <c r="H16" i="1"/>
  <c r="Z16" i="1" s="1"/>
  <c r="AA16" i="1" s="1"/>
  <c r="G16" i="1"/>
  <c r="F16" i="1"/>
  <c r="E16" i="1"/>
  <c r="D16" i="1"/>
  <c r="P16" i="1" s="1"/>
  <c r="W16" i="1" s="1"/>
  <c r="C16" i="1"/>
  <c r="Y15" i="1"/>
  <c r="O15" i="1"/>
  <c r="N15" i="1"/>
  <c r="M15" i="1"/>
  <c r="L15" i="1"/>
  <c r="R15" i="1" s="1"/>
  <c r="K15" i="1"/>
  <c r="J15" i="1"/>
  <c r="I15" i="1"/>
  <c r="H15" i="1"/>
  <c r="Z15" i="1" s="1"/>
  <c r="AA15" i="1" s="1"/>
  <c r="G15" i="1"/>
  <c r="F15" i="1"/>
  <c r="E15" i="1"/>
  <c r="Q15" i="1" s="1"/>
  <c r="D15" i="1"/>
  <c r="U15" i="1" s="1"/>
  <c r="C15" i="1"/>
  <c r="Y14" i="1"/>
  <c r="U14" i="1"/>
  <c r="O14" i="1"/>
  <c r="N14" i="1"/>
  <c r="M14" i="1"/>
  <c r="L14" i="1"/>
  <c r="R14" i="1" s="1"/>
  <c r="K14" i="1"/>
  <c r="T14" i="1" s="1"/>
  <c r="J14" i="1"/>
  <c r="I14" i="1"/>
  <c r="H14" i="1"/>
  <c r="AC14" i="1" s="1"/>
  <c r="G14" i="1"/>
  <c r="F14" i="1"/>
  <c r="E14" i="1"/>
  <c r="D14" i="1"/>
  <c r="P14" i="1" s="1"/>
  <c r="C14" i="1"/>
  <c r="Z13" i="1"/>
  <c r="AA13" i="1" s="1"/>
  <c r="Y13" i="1"/>
  <c r="R13" i="1"/>
  <c r="O13" i="1"/>
  <c r="N13" i="1"/>
  <c r="M13" i="1"/>
  <c r="L13" i="1"/>
  <c r="K13" i="1"/>
  <c r="U13" i="1" s="1"/>
  <c r="J13" i="1"/>
  <c r="I13" i="1"/>
  <c r="H13" i="1"/>
  <c r="AC13" i="1" s="1"/>
  <c r="G13" i="1"/>
  <c r="F13" i="1"/>
  <c r="E13" i="1"/>
  <c r="D13" i="1"/>
  <c r="C13" i="1"/>
  <c r="AC12" i="1"/>
  <c r="Y12" i="1"/>
  <c r="S12" i="1"/>
  <c r="R12" i="1"/>
  <c r="O12" i="1"/>
  <c r="N12" i="1"/>
  <c r="M12" i="1"/>
  <c r="L12" i="1"/>
  <c r="K12" i="1"/>
  <c r="U12" i="1" s="1"/>
  <c r="J12" i="1"/>
  <c r="T12" i="1" s="1"/>
  <c r="I12" i="1"/>
  <c r="H12" i="1"/>
  <c r="G12" i="1"/>
  <c r="F12" i="1"/>
  <c r="E12" i="1"/>
  <c r="Q12" i="1" s="1"/>
  <c r="D12" i="1"/>
  <c r="C12" i="1"/>
  <c r="AC11" i="1"/>
  <c r="Y11" i="1"/>
  <c r="S11" i="1"/>
  <c r="R11" i="1"/>
  <c r="O11" i="1"/>
  <c r="N11" i="1"/>
  <c r="M11" i="1"/>
  <c r="L11" i="1"/>
  <c r="K11" i="1"/>
  <c r="U11" i="1" s="1"/>
  <c r="J11" i="1"/>
  <c r="T11" i="1" s="1"/>
  <c r="I11" i="1"/>
  <c r="H11" i="1"/>
  <c r="G11" i="1"/>
  <c r="F11" i="1"/>
  <c r="E11" i="1"/>
  <c r="Q11" i="1" s="1"/>
  <c r="D11" i="1"/>
  <c r="P11" i="1" s="1"/>
  <c r="W11" i="1" s="1"/>
  <c r="C11" i="1"/>
  <c r="AC10" i="1"/>
  <c r="Z10" i="1"/>
  <c r="AA10" i="1" s="1"/>
  <c r="Y10" i="1"/>
  <c r="S10" i="1"/>
  <c r="O10" i="1"/>
  <c r="N10" i="1"/>
  <c r="N17" i="1" s="1"/>
  <c r="N19" i="1" s="1"/>
  <c r="M10" i="1"/>
  <c r="L10" i="1"/>
  <c r="R10" i="1" s="1"/>
  <c r="K10" i="1"/>
  <c r="U10" i="1" s="1"/>
  <c r="J10" i="1"/>
  <c r="T10" i="1" s="1"/>
  <c r="I10" i="1"/>
  <c r="H10" i="1"/>
  <c r="G10" i="1"/>
  <c r="F10" i="1"/>
  <c r="F17" i="1" s="1"/>
  <c r="F19" i="1" s="1"/>
  <c r="E10" i="1"/>
  <c r="D10" i="1"/>
  <c r="P10" i="1" s="1"/>
  <c r="C10" i="1"/>
  <c r="AC9" i="1"/>
  <c r="Y9" i="1"/>
  <c r="O9" i="1"/>
  <c r="N9" i="1"/>
  <c r="M9" i="1"/>
  <c r="L9" i="1"/>
  <c r="L17" i="1" s="1"/>
  <c r="R17" i="1" s="1"/>
  <c r="K9" i="1"/>
  <c r="U9" i="1" s="1"/>
  <c r="J9" i="1"/>
  <c r="I9" i="1"/>
  <c r="H9" i="1"/>
  <c r="H17" i="1" s="1"/>
  <c r="H19" i="1" s="1"/>
  <c r="G9" i="1"/>
  <c r="F9" i="1"/>
  <c r="E9" i="1"/>
  <c r="D9" i="1"/>
  <c r="D17" i="1" s="1"/>
  <c r="C9" i="1"/>
  <c r="AC8" i="1"/>
  <c r="Y8" i="1"/>
  <c r="R8" i="1"/>
  <c r="O8" i="1"/>
  <c r="O17" i="1" s="1"/>
  <c r="O19" i="1" s="1"/>
  <c r="N8" i="1"/>
  <c r="M8" i="1"/>
  <c r="L8" i="1"/>
  <c r="K8" i="1"/>
  <c r="U8" i="1" s="1"/>
  <c r="J8" i="1"/>
  <c r="T8" i="1" s="1"/>
  <c r="I8" i="1"/>
  <c r="Z8" i="1" s="1"/>
  <c r="AA8" i="1" s="1"/>
  <c r="H8" i="1"/>
  <c r="G8" i="1"/>
  <c r="G17" i="1" s="1"/>
  <c r="G19" i="1" s="1"/>
  <c r="F8" i="1"/>
  <c r="E8" i="1"/>
  <c r="D8" i="1"/>
  <c r="C8" i="1"/>
  <c r="Q8" i="1" s="1"/>
  <c r="AC7" i="1"/>
  <c r="Y7" i="1"/>
  <c r="S7" i="1"/>
  <c r="R7" i="1"/>
  <c r="Q7" i="1"/>
  <c r="O7" i="1"/>
  <c r="N7" i="1"/>
  <c r="M7" i="1"/>
  <c r="M17" i="1" s="1"/>
  <c r="M19" i="1" s="1"/>
  <c r="L7" i="1"/>
  <c r="K7" i="1"/>
  <c r="U7" i="1" s="1"/>
  <c r="J7" i="1"/>
  <c r="T7" i="1" s="1"/>
  <c r="I7" i="1"/>
  <c r="I17" i="1" s="1"/>
  <c r="H7" i="1"/>
  <c r="Z7" i="1" s="1"/>
  <c r="G7" i="1"/>
  <c r="F7" i="1"/>
  <c r="E7" i="1"/>
  <c r="E17" i="1" s="1"/>
  <c r="D7" i="1"/>
  <c r="P7" i="1" s="1"/>
  <c r="W7" i="1" s="1"/>
  <c r="C7" i="1"/>
  <c r="G22" i="1" l="1"/>
  <c r="O22" i="1"/>
  <c r="V28" i="1"/>
  <c r="H22" i="1"/>
  <c r="F22" i="1"/>
  <c r="T9" i="1"/>
  <c r="C17" i="1"/>
  <c r="C19" i="1" s="1"/>
  <c r="K17" i="1"/>
  <c r="P18" i="1"/>
  <c r="W18" i="1" s="1"/>
  <c r="Z18" i="1"/>
  <c r="AA18" i="1" s="1"/>
  <c r="Q17" i="1"/>
  <c r="P8" i="1"/>
  <c r="W8" i="1" s="1"/>
  <c r="P17" i="1"/>
  <c r="W17" i="1" s="1"/>
  <c r="P9" i="1"/>
  <c r="W9" i="1" s="1"/>
  <c r="P13" i="1"/>
  <c r="P15" i="1"/>
  <c r="W15" i="1" s="1"/>
  <c r="D19" i="1"/>
  <c r="L19" i="1"/>
  <c r="I22" i="1"/>
  <c r="AA7" i="1"/>
  <c r="Q9" i="1"/>
  <c r="R9" i="1"/>
  <c r="Q13" i="1"/>
  <c r="T13" i="1"/>
  <c r="Z14" i="1"/>
  <c r="AA14" i="1" s="1"/>
  <c r="E19" i="1"/>
  <c r="S9" i="1"/>
  <c r="Z9" i="1"/>
  <c r="AA9" i="1" s="1"/>
  <c r="Q10" i="1"/>
  <c r="W10" i="1" s="1"/>
  <c r="Z11" i="1"/>
  <c r="AA11" i="1" s="1"/>
  <c r="P12" i="1"/>
  <c r="W12" i="1" s="1"/>
  <c r="Z12" i="1"/>
  <c r="AA12" i="1" s="1"/>
  <c r="Q14" i="1"/>
  <c r="W14" i="1" s="1"/>
  <c r="T15" i="1"/>
  <c r="AC15" i="1"/>
  <c r="AC17" i="1" s="1"/>
  <c r="AC19" i="1" s="1"/>
  <c r="Y28" i="1" s="1"/>
  <c r="Y31" i="1" s="1"/>
  <c r="J17" i="1"/>
  <c r="U18" i="1"/>
  <c r="Y22" i="1"/>
  <c r="E22" i="1" l="1"/>
  <c r="Q19" i="1"/>
  <c r="Q22" i="1" s="1"/>
  <c r="R19" i="1"/>
  <c r="R22" i="1" s="1"/>
  <c r="L22" i="1"/>
  <c r="L20" i="1"/>
  <c r="F20" i="1"/>
  <c r="H20" i="1"/>
  <c r="O20" i="1"/>
  <c r="J19" i="1"/>
  <c r="T17" i="1"/>
  <c r="P19" i="1"/>
  <c r="D22" i="1"/>
  <c r="I20" i="1"/>
  <c r="G20" i="1"/>
  <c r="K19" i="1"/>
  <c r="U17" i="1"/>
  <c r="Z17" i="1"/>
  <c r="W13" i="1"/>
  <c r="N20" i="1"/>
  <c r="M20" i="1"/>
  <c r="K22" i="1" l="1"/>
  <c r="K20" i="1"/>
  <c r="U19" i="1"/>
  <c r="U22" i="1" s="1"/>
  <c r="P22" i="1"/>
  <c r="W19" i="1"/>
  <c r="W22" i="1" s="1"/>
  <c r="Z19" i="1"/>
  <c r="AA17" i="1"/>
  <c r="T19" i="1"/>
  <c r="T22" i="1" s="1"/>
  <c r="J22" i="1"/>
  <c r="J20" i="1"/>
  <c r="X28" i="1" l="1"/>
  <c r="X31" i="1" s="1"/>
  <c r="Z22" i="1"/>
  <c r="AA19" i="1"/>
  <c r="AA22" i="1" s="1"/>
</calcChain>
</file>

<file path=xl/sharedStrings.xml><?xml version="1.0" encoding="utf-8"?>
<sst xmlns="http://schemas.openxmlformats.org/spreadsheetml/2006/main" count="429" uniqueCount="193">
  <si>
    <t>Демографические показатели. Естественное  движение населения *</t>
  </si>
  <si>
    <t xml:space="preserve">     Республики Алтай    за 1 квартал   2020 год</t>
  </si>
  <si>
    <t>Данные предварительные!</t>
  </si>
  <si>
    <t>№ п/п</t>
  </si>
  <si>
    <t>Районы</t>
  </si>
  <si>
    <t>Населе- ние по естес-у приросту  в  2020г</t>
  </si>
  <si>
    <r>
      <t>Всего роди-лось</t>
    </r>
    <r>
      <rPr>
        <b/>
        <u/>
        <sz val="14"/>
        <rFont val="Times New Roman Cyr"/>
        <charset val="204"/>
      </rPr>
      <t xml:space="preserve"> живы-ми</t>
    </r>
  </si>
  <si>
    <t xml:space="preserve">                   У М Е Р Л О </t>
  </si>
  <si>
    <t>Рождаемо сть на тыс. нас.</t>
  </si>
  <si>
    <t xml:space="preserve">Показатели смертности </t>
  </si>
  <si>
    <t>Естест-  вен ный при  рост  на 1000 чел.</t>
  </si>
  <si>
    <r>
      <t xml:space="preserve">Населе    ние трудо   спо-  собного возраста на </t>
    </r>
    <r>
      <rPr>
        <b/>
        <u/>
        <sz val="9"/>
        <rFont val="Times New Roman Cyr"/>
        <family val="1"/>
        <charset val="204"/>
      </rPr>
      <t>01.01. 2019г</t>
    </r>
  </si>
  <si>
    <t>от 0 - 17 лет</t>
  </si>
  <si>
    <t>Детск нас-е  на 01.01.  2019</t>
  </si>
  <si>
    <t>0-4 года</t>
  </si>
  <si>
    <t>Всего</t>
  </si>
  <si>
    <t>До 1год</t>
  </si>
  <si>
    <t>От 1г.    до 15 лет</t>
  </si>
  <si>
    <t xml:space="preserve"> Перинатал.</t>
  </si>
  <si>
    <t>От 16 до 55/60 лет.</t>
  </si>
  <si>
    <t>С 55/60 и выше</t>
  </si>
  <si>
    <t>Общаяна тыс. нас.</t>
  </si>
  <si>
    <t xml:space="preserve"> На тыс. труд. возр. </t>
  </si>
  <si>
    <t>Мла ден чес кая</t>
  </si>
  <si>
    <t>Перинаталь ная</t>
  </si>
  <si>
    <t>Мертво рождаемо сть</t>
  </si>
  <si>
    <t>Мате рин ская смертность**</t>
  </si>
  <si>
    <t>От 15г.    до 18 лет</t>
  </si>
  <si>
    <t>От  0    до 18 лет</t>
  </si>
  <si>
    <r>
      <t xml:space="preserve">Показатель  на </t>
    </r>
    <r>
      <rPr>
        <b/>
        <u val="singleAccounting"/>
        <sz val="10"/>
        <rFont val="Arial"/>
        <family val="2"/>
        <charset val="204"/>
      </rPr>
      <t xml:space="preserve">10. 000 </t>
    </r>
    <r>
      <rPr>
        <b/>
        <u val="singleAccounting"/>
        <sz val="9"/>
        <rFont val="Arial"/>
        <family val="2"/>
        <charset val="204"/>
      </rPr>
      <t xml:space="preserve"> дет.  Нас.  </t>
    </r>
  </si>
  <si>
    <t>ОП</t>
  </si>
  <si>
    <t>Муж</t>
  </si>
  <si>
    <t>Жен</t>
  </si>
  <si>
    <t xml:space="preserve">0-6 дней </t>
  </si>
  <si>
    <t>мертрож.</t>
  </si>
  <si>
    <t>Майминский</t>
  </si>
  <si>
    <t>Чойский</t>
  </si>
  <si>
    <t>Турочакский</t>
  </si>
  <si>
    <t>Шебалинский</t>
  </si>
  <si>
    <t>Онгудайский</t>
  </si>
  <si>
    <t>Улаганский</t>
  </si>
  <si>
    <t>Кош-Агачский</t>
  </si>
  <si>
    <t>Усть-Канский</t>
  </si>
  <si>
    <t>У-Коксинский</t>
  </si>
  <si>
    <t>Чемальский</t>
  </si>
  <si>
    <t>село</t>
  </si>
  <si>
    <t>Горно-Алтайск</t>
  </si>
  <si>
    <r>
      <t xml:space="preserve">РА   за 1 квартал   </t>
    </r>
    <r>
      <rPr>
        <b/>
        <u/>
        <sz val="12"/>
        <rFont val="Times New Roman"/>
        <family val="1"/>
        <charset val="204"/>
      </rPr>
      <t>2020г.</t>
    </r>
  </si>
  <si>
    <t>Удельный вес  в    %   от общего числа умерших</t>
  </si>
  <si>
    <r>
      <t xml:space="preserve">за 1 квартал   </t>
    </r>
    <r>
      <rPr>
        <u/>
        <sz val="10"/>
        <rFont val="Times New Roman"/>
        <family val="1"/>
        <charset val="204"/>
      </rPr>
      <t>2019г.</t>
    </r>
  </si>
  <si>
    <t xml:space="preserve">Динамика: (2020г к 2019г)        абс. чис. ( +,- ) показ-и ( в %)                                                                                </t>
  </si>
  <si>
    <r>
      <t xml:space="preserve">за 1 квартал   </t>
    </r>
    <r>
      <rPr>
        <u/>
        <sz val="10"/>
        <rFont val="Times New Roman"/>
        <family val="1"/>
        <charset val="204"/>
      </rPr>
      <t>2018г.</t>
    </r>
  </si>
  <si>
    <r>
      <t xml:space="preserve"> за 1 квартал   </t>
    </r>
    <r>
      <rPr>
        <u/>
        <sz val="10"/>
        <rFont val="Times New Roman"/>
        <family val="1"/>
        <charset val="204"/>
      </rPr>
      <t>2017г.</t>
    </r>
  </si>
  <si>
    <t>** материнская смертность на 100 тыс. родившихся живыми</t>
  </si>
  <si>
    <r>
      <t>Детская  смертность в   I  кварт  2020г</t>
    </r>
    <r>
      <rPr>
        <u/>
        <sz val="14"/>
        <rFont val="Arial"/>
        <family val="2"/>
        <charset val="204"/>
      </rPr>
      <t xml:space="preserve">  </t>
    </r>
    <r>
      <rPr>
        <b/>
        <sz val="14"/>
        <rFont val="Arial"/>
        <family val="2"/>
        <charset val="204"/>
      </rPr>
      <t xml:space="preserve"> на 10 тыс. детского    населения </t>
    </r>
  </si>
  <si>
    <t>РА--Младенческая смертность по Ратсу</t>
  </si>
  <si>
    <t>0 - 14л</t>
  </si>
  <si>
    <t>15-17л</t>
  </si>
  <si>
    <t>0-17л</t>
  </si>
  <si>
    <t>0-4</t>
  </si>
  <si>
    <r>
      <t xml:space="preserve">Смертность   детская      за 3 мес </t>
    </r>
    <r>
      <rPr>
        <b/>
        <u/>
        <sz val="12"/>
        <rFont val="Arial"/>
        <family val="2"/>
        <charset val="204"/>
      </rPr>
      <t xml:space="preserve">2020г </t>
    </r>
    <r>
      <rPr>
        <b/>
        <sz val="12"/>
        <rFont val="Arial"/>
        <family val="2"/>
        <charset val="204"/>
      </rPr>
      <t xml:space="preserve"> </t>
    </r>
  </si>
  <si>
    <t>Население дет-е на нач-о 2019г</t>
  </si>
  <si>
    <r>
      <t xml:space="preserve">Смертность   детская      за 3 мес </t>
    </r>
    <r>
      <rPr>
        <u/>
        <sz val="12"/>
        <rFont val="Arial"/>
        <family val="2"/>
        <charset val="204"/>
      </rPr>
      <t xml:space="preserve">2019г </t>
    </r>
    <r>
      <rPr>
        <sz val="12"/>
        <rFont val="Arial"/>
        <family val="2"/>
        <charset val="204"/>
      </rPr>
      <t xml:space="preserve"> </t>
    </r>
  </si>
  <si>
    <t>Динамика        %    (2020 к 2019г)</t>
  </si>
  <si>
    <t>увелич в 2,1раз</t>
  </si>
  <si>
    <r>
      <t xml:space="preserve">Смертность   детская      за 1 кварт   </t>
    </r>
    <r>
      <rPr>
        <u/>
        <sz val="12"/>
        <rFont val="Arial"/>
        <family val="2"/>
        <charset val="204"/>
      </rPr>
      <t xml:space="preserve">2018г </t>
    </r>
    <r>
      <rPr>
        <sz val="12"/>
        <rFont val="Arial"/>
        <family val="2"/>
        <charset val="204"/>
      </rPr>
      <t xml:space="preserve"> </t>
    </r>
  </si>
  <si>
    <r>
      <t xml:space="preserve">Смертность   детская      за 3 мес </t>
    </r>
    <r>
      <rPr>
        <u/>
        <sz val="12"/>
        <rFont val="Arial"/>
        <family val="2"/>
        <charset val="204"/>
      </rPr>
      <t xml:space="preserve">2017г </t>
    </r>
    <r>
      <rPr>
        <sz val="12"/>
        <rFont val="Arial"/>
        <family val="2"/>
        <charset val="204"/>
      </rPr>
      <t xml:space="preserve"> </t>
    </r>
  </si>
  <si>
    <r>
      <t xml:space="preserve">Структура смертности </t>
    </r>
    <r>
      <rPr>
        <b/>
        <i/>
        <u/>
        <sz val="18"/>
        <rFont val="Times New Roman Cyr"/>
        <family val="1"/>
        <charset val="204"/>
      </rPr>
      <t xml:space="preserve">трудоспособного </t>
    </r>
    <r>
      <rPr>
        <b/>
        <sz val="18"/>
        <rFont val="Times New Roman Cyr"/>
        <family val="1"/>
        <charset val="204"/>
      </rPr>
      <t xml:space="preserve"> населения по классам болезни    в </t>
    </r>
    <r>
      <rPr>
        <b/>
        <sz val="22"/>
        <rFont val="Times New Roman Cyr"/>
        <family val="1"/>
        <charset val="204"/>
      </rPr>
      <t xml:space="preserve"> </t>
    </r>
    <r>
      <rPr>
        <b/>
        <u/>
        <sz val="22"/>
        <rFont val="Times New Roman Cyr"/>
        <family val="1"/>
        <charset val="204"/>
      </rPr>
      <t xml:space="preserve">I квартале   </t>
    </r>
    <r>
      <rPr>
        <b/>
        <sz val="22"/>
        <rFont val="Times New Roman Cyr"/>
        <family val="1"/>
        <charset val="204"/>
      </rPr>
      <t xml:space="preserve"> </t>
    </r>
    <r>
      <rPr>
        <b/>
        <sz val="18"/>
        <rFont val="Times New Roman Cyr"/>
        <family val="1"/>
        <charset val="204"/>
      </rPr>
      <t>2020 г.</t>
    </r>
  </si>
  <si>
    <t xml:space="preserve">                                          (на 100 тыс. населения трудоспособного  возраста)</t>
  </si>
  <si>
    <t xml:space="preserve">№ </t>
  </si>
  <si>
    <t>Территория</t>
  </si>
  <si>
    <t>Население  на начало 2019г</t>
  </si>
  <si>
    <t>Умерло всего</t>
  </si>
  <si>
    <t>Инфекционные и паразитарные болезни</t>
  </si>
  <si>
    <t>Новообразования</t>
  </si>
  <si>
    <t>Крови и кроветворных органов</t>
  </si>
  <si>
    <t>Болезни эндокринной системы и рас-ва питания</t>
  </si>
  <si>
    <t>Психические расстройства и расстройства повед.</t>
  </si>
  <si>
    <t>Болезни нервной системы</t>
  </si>
  <si>
    <t>Болезни системы кровообращения</t>
  </si>
  <si>
    <t>Болезни органов дыхания</t>
  </si>
  <si>
    <t>Болезни органов пищеварения</t>
  </si>
  <si>
    <t>Болезни кожи и подкожной клетчатки</t>
  </si>
  <si>
    <t>Болезни костно-мышечной системы</t>
  </si>
  <si>
    <t>Болезни моче-половой системы</t>
  </si>
  <si>
    <t>Врожд. аномалии деформации хромосом нарушен.</t>
  </si>
  <si>
    <t>Симптомы признаки и отклонения от нормы</t>
  </si>
  <si>
    <t xml:space="preserve">Травмы, отравления и другие последствия </t>
  </si>
  <si>
    <t>Туберкулез</t>
  </si>
  <si>
    <t>A00-B99</t>
  </si>
  <si>
    <t>C00-D48</t>
  </si>
  <si>
    <t>D50-D89</t>
  </si>
  <si>
    <t>E00-E90</t>
  </si>
  <si>
    <t>F01-F99</t>
  </si>
  <si>
    <t>G00-G99</t>
  </si>
  <si>
    <t>I00-I99</t>
  </si>
  <si>
    <t>J00-J98</t>
  </si>
  <si>
    <t>K00-K92</t>
  </si>
  <si>
    <t>L00-L98</t>
  </si>
  <si>
    <t>M00-M99</t>
  </si>
  <si>
    <t>N00-N99</t>
  </si>
  <si>
    <t>Q00-Q99</t>
  </si>
  <si>
    <t>R00-R99</t>
  </si>
  <si>
    <t>S00-T98</t>
  </si>
  <si>
    <t>A15-А19.9</t>
  </si>
  <si>
    <t>*</t>
  </si>
  <si>
    <t>г. Г-Алтайск</t>
  </si>
  <si>
    <t>РА -в 1 квартале 2020г (абс. чис.)</t>
  </si>
  <si>
    <t>Удельный вес от общей смертности</t>
  </si>
  <si>
    <t xml:space="preserve">   1 квартал  - 2019г     </t>
  </si>
  <si>
    <t xml:space="preserve"> 1 кв. 2020г к 1 кв. 2019г.   в %</t>
  </si>
  <si>
    <t>увелич в 4 раза</t>
  </si>
  <si>
    <t>увелич в 3 раза</t>
  </si>
  <si>
    <t>в 1 квартале 2019г  (абс. чис.)</t>
  </si>
  <si>
    <t xml:space="preserve">   1 квартал  - 2018г     </t>
  </si>
  <si>
    <t xml:space="preserve">   1 квартал  - 2017г.</t>
  </si>
  <si>
    <r>
      <t xml:space="preserve">Структура смертности </t>
    </r>
    <r>
      <rPr>
        <b/>
        <i/>
        <u/>
        <sz val="18"/>
        <rFont val="Times New Roman Cyr"/>
        <family val="1"/>
        <charset val="204"/>
      </rPr>
      <t xml:space="preserve">трудоспособного </t>
    </r>
    <r>
      <rPr>
        <b/>
        <sz val="18"/>
        <rFont val="Times New Roman Cyr"/>
        <family val="1"/>
        <charset val="204"/>
      </rPr>
      <t xml:space="preserve"> населения по классам болезни  в </t>
    </r>
    <r>
      <rPr>
        <b/>
        <sz val="22"/>
        <rFont val="Times New Roman Cyr"/>
        <family val="1"/>
        <charset val="204"/>
      </rPr>
      <t xml:space="preserve"> </t>
    </r>
    <r>
      <rPr>
        <b/>
        <u/>
        <sz val="22"/>
        <rFont val="Times New Roman Cyr"/>
        <family val="1"/>
        <charset val="204"/>
      </rPr>
      <t xml:space="preserve">I квартале   </t>
    </r>
    <r>
      <rPr>
        <b/>
        <sz val="22"/>
        <rFont val="Times New Roman Cyr"/>
        <family val="1"/>
        <charset val="204"/>
      </rPr>
      <t xml:space="preserve"> </t>
    </r>
    <r>
      <rPr>
        <b/>
        <sz val="18"/>
        <rFont val="Times New Roman Cyr"/>
        <family val="1"/>
        <charset val="204"/>
      </rPr>
      <t>2020 г.</t>
    </r>
  </si>
  <si>
    <t>1 квартал  - 2016г.</t>
  </si>
  <si>
    <r>
      <t xml:space="preserve">Структура смертности  всего  населения по классам болезни   в   I  квартале  </t>
    </r>
    <r>
      <rPr>
        <b/>
        <sz val="22"/>
        <rFont val="Times New Roman Cyr"/>
        <family val="1"/>
        <charset val="204"/>
      </rPr>
      <t xml:space="preserve">  </t>
    </r>
    <r>
      <rPr>
        <b/>
        <sz val="18"/>
        <rFont val="Times New Roman Cyr"/>
        <family val="1"/>
        <charset val="204"/>
      </rPr>
      <t>2020г.</t>
    </r>
  </si>
  <si>
    <r>
      <t xml:space="preserve">Население  по  естествен-у   приросту   за </t>
    </r>
    <r>
      <rPr>
        <b/>
        <u/>
        <sz val="12"/>
        <rFont val="Times New Roman Cyr"/>
        <charset val="204"/>
      </rPr>
      <t xml:space="preserve"> 3 месяца </t>
    </r>
    <r>
      <rPr>
        <b/>
        <sz val="12"/>
        <rFont val="Times New Roman Cyr"/>
        <family val="1"/>
        <charset val="204"/>
      </rPr>
      <t xml:space="preserve"> 2020г</t>
    </r>
  </si>
  <si>
    <t>Беременность,роды и послеродовой период</t>
  </si>
  <si>
    <t>Состояния возникающие в перинатальном периоде</t>
  </si>
  <si>
    <t>O00-O99</t>
  </si>
  <si>
    <t>P00-P99</t>
  </si>
  <si>
    <t>г. Горно-Алтайск</t>
  </si>
  <si>
    <t>РА за 3 мес.  2020г (абс.чис.)</t>
  </si>
  <si>
    <r>
      <rPr>
        <sz val="10"/>
        <rFont val="Arial Cyr"/>
        <charset val="204"/>
      </rPr>
      <t>50,0%</t>
    </r>
    <r>
      <rPr>
        <sz val="8"/>
        <rFont val="Arial Cyr"/>
        <family val="2"/>
        <charset val="204"/>
      </rPr>
      <t xml:space="preserve"> от всех инф-х болезн</t>
    </r>
  </si>
  <si>
    <r>
      <t xml:space="preserve">  РА   за   3  мес. </t>
    </r>
    <r>
      <rPr>
        <sz val="16"/>
        <rFont val="Times New Roman Cyr"/>
        <charset val="204"/>
      </rPr>
      <t>2019г</t>
    </r>
  </si>
  <si>
    <t>2020г к 2019г в %</t>
  </si>
  <si>
    <t>увелич в 2 раза</t>
  </si>
  <si>
    <t>увелич в 2,1 раз</t>
  </si>
  <si>
    <t>увелич в 3,8 раз</t>
  </si>
  <si>
    <t>РА за 3 мес.  2019г (абс.чис.)</t>
  </si>
  <si>
    <r>
      <t xml:space="preserve">  РА   за   3  мес. </t>
    </r>
    <r>
      <rPr>
        <u/>
        <sz val="10"/>
        <rFont val="Times New Roman Cyr"/>
        <charset val="204"/>
      </rPr>
      <t>2018г</t>
    </r>
  </si>
  <si>
    <r>
      <t xml:space="preserve">                 за 3 мес. </t>
    </r>
    <r>
      <rPr>
        <u/>
        <sz val="10"/>
        <rFont val="Times New Roman Cyr"/>
        <charset val="204"/>
      </rPr>
      <t>2017г</t>
    </r>
  </si>
  <si>
    <r>
      <t xml:space="preserve">Структура смертности  населения по классам болезни  в </t>
    </r>
    <r>
      <rPr>
        <b/>
        <sz val="22"/>
        <rFont val="Times New Roman Cyr"/>
        <family val="1"/>
        <charset val="204"/>
      </rPr>
      <t xml:space="preserve"> </t>
    </r>
    <r>
      <rPr>
        <b/>
        <u/>
        <sz val="22"/>
        <rFont val="Times New Roman Cyr"/>
        <family val="1"/>
        <charset val="204"/>
      </rPr>
      <t xml:space="preserve">I квартале  </t>
    </r>
    <r>
      <rPr>
        <b/>
        <sz val="22"/>
        <rFont val="Times New Roman Cyr"/>
        <family val="1"/>
        <charset val="204"/>
      </rPr>
      <t xml:space="preserve"> </t>
    </r>
    <r>
      <rPr>
        <b/>
        <sz val="18"/>
        <rFont val="Times New Roman Cyr"/>
        <family val="1"/>
        <charset val="204"/>
      </rPr>
      <t>2020г.</t>
    </r>
  </si>
  <si>
    <r>
      <t xml:space="preserve">Нас-е по естес-у приросту   в </t>
    </r>
    <r>
      <rPr>
        <b/>
        <u/>
        <sz val="12"/>
        <rFont val="Times New Roman Cyr"/>
        <charset val="204"/>
      </rPr>
      <t xml:space="preserve">  </t>
    </r>
    <r>
      <rPr>
        <b/>
        <sz val="12"/>
        <rFont val="Times New Roman Cyr"/>
        <family val="1"/>
        <charset val="204"/>
      </rPr>
      <t xml:space="preserve"> 2020г</t>
    </r>
  </si>
  <si>
    <t>Село</t>
  </si>
  <si>
    <r>
      <t xml:space="preserve">  РА   за   3  мес. </t>
    </r>
    <r>
      <rPr>
        <u/>
        <sz val="16"/>
        <rFont val="Times New Roman Cyr"/>
        <charset val="204"/>
      </rPr>
      <t>2019г</t>
    </r>
  </si>
  <si>
    <r>
      <t xml:space="preserve">Смертность </t>
    </r>
    <r>
      <rPr>
        <b/>
        <i/>
        <u/>
        <sz val="16"/>
        <color rgb="FF000000"/>
        <rFont val="Arial Cyr"/>
        <charset val="204"/>
      </rPr>
      <t xml:space="preserve"> всего </t>
    </r>
    <r>
      <rPr>
        <b/>
        <sz val="16"/>
        <color rgb="FF000000"/>
        <rFont val="Arial Cyr1"/>
        <charset val="204"/>
      </rPr>
      <t xml:space="preserve"> населения от травм, отравлений и несчастных случаев    за  3  месяцев  2020 года                                  </t>
    </r>
  </si>
  <si>
    <t>Наименование территории</t>
  </si>
  <si>
    <t>Нас-е по естес-у приросту  в 2020 г</t>
  </si>
  <si>
    <t>Всего травм отравлений</t>
  </si>
  <si>
    <t>Транспорт. несчастные случаи</t>
  </si>
  <si>
    <t>в т.ч. ДТП</t>
  </si>
  <si>
    <t>Утопление</t>
  </si>
  <si>
    <t>Нападение (убийство)</t>
  </si>
  <si>
    <t>Самоубий  ство</t>
  </si>
  <si>
    <t>Падения с одного уровня на другое</t>
  </si>
  <si>
    <t>Отравление</t>
  </si>
  <si>
    <t>Прочие</t>
  </si>
  <si>
    <t>на 100 тыс. нас.</t>
  </si>
  <si>
    <t>в т. ч. алког.</t>
  </si>
  <si>
    <t>на 100 тыс.</t>
  </si>
  <si>
    <t>1. Майминский</t>
  </si>
  <si>
    <t>2. Чойский</t>
  </si>
  <si>
    <t>3. Турочакский</t>
  </si>
  <si>
    <t>4. Шебалинский</t>
  </si>
  <si>
    <t>5. Онгудайский</t>
  </si>
  <si>
    <t>6. Улаганский</t>
  </si>
  <si>
    <t>7. Кош-Агачский</t>
  </si>
  <si>
    <t>8. Усть-Канский</t>
  </si>
  <si>
    <t>9. У-Коксинский</t>
  </si>
  <si>
    <t>10. Чемальский</t>
  </si>
  <si>
    <t>Сельское нас.</t>
  </si>
  <si>
    <t>11. Горно-Алтайск</t>
  </si>
  <si>
    <t>РА - всего за 3  мес  2020</t>
  </si>
  <si>
    <t>Удельный вес от  всех   травм и отравлений</t>
  </si>
  <si>
    <t>от всех трансп. травм</t>
  </si>
  <si>
    <t>от всех отравлений</t>
  </si>
  <si>
    <t>за  3 мес 2019</t>
  </si>
  <si>
    <t>2020г к 2019г. абс.чис.  +, -,             показ-и  в %</t>
  </si>
  <si>
    <t>за  3 мес 2018</t>
  </si>
  <si>
    <t>за  2 мес 2017</t>
  </si>
  <si>
    <r>
      <t xml:space="preserve">Смертность </t>
    </r>
    <r>
      <rPr>
        <b/>
        <u/>
        <sz val="16"/>
        <color rgb="FF800000"/>
        <rFont val="Arial Cyr"/>
        <charset val="204"/>
      </rPr>
      <t>трудоспособного</t>
    </r>
    <r>
      <rPr>
        <b/>
        <sz val="16"/>
        <color rgb="FF000000"/>
        <rFont val="Arial Cyr1"/>
        <charset val="204"/>
      </rPr>
      <t xml:space="preserve"> населения от травм, отравлений и несчастных случаев     в I  квартале  2020 года                                                               </t>
    </r>
  </si>
  <si>
    <t>Население на начало года 2019г</t>
  </si>
  <si>
    <t>Всего от травм и  отравлений</t>
  </si>
  <si>
    <t>Случайное утопление</t>
  </si>
  <si>
    <t>Самоубий        ство</t>
  </si>
  <si>
    <t>Падение с одного уровня на другой</t>
  </si>
  <si>
    <r>
      <t>1 квартал</t>
    </r>
    <r>
      <rPr>
        <b/>
        <u/>
        <sz val="12"/>
        <color rgb="FF000000"/>
        <rFont val="Times New Roman"/>
        <family val="1"/>
        <charset val="204"/>
      </rPr>
      <t xml:space="preserve"> 2020г</t>
    </r>
  </si>
  <si>
    <t>от всех транс н.с.</t>
  </si>
  <si>
    <t>от всех отрав-й</t>
  </si>
  <si>
    <r>
      <t>1 квартал</t>
    </r>
    <r>
      <rPr>
        <u/>
        <sz val="10"/>
        <color rgb="FF000000"/>
        <rFont val="Times New Roman"/>
        <family val="1"/>
        <charset val="204"/>
      </rPr>
      <t xml:space="preserve"> 2019г</t>
    </r>
  </si>
  <si>
    <t>2020г к 2019г. абс.чис.  +, -,         показатели   в %</t>
  </si>
  <si>
    <r>
      <t>1 квартал</t>
    </r>
    <r>
      <rPr>
        <u/>
        <sz val="10"/>
        <color rgb="FF000000"/>
        <rFont val="Times New Roman"/>
        <family val="1"/>
        <charset val="204"/>
      </rPr>
      <t xml:space="preserve"> 2018г</t>
    </r>
  </si>
  <si>
    <t>1 квартал 2017г</t>
  </si>
  <si>
    <t>1 квартал 2016г</t>
  </si>
  <si>
    <r>
      <t xml:space="preserve">Пок-ли смерт.на 100 тыс.нас.  РА    за   3  мес. </t>
    </r>
    <r>
      <rPr>
        <b/>
        <sz val="16"/>
        <rFont val="Times New Roman Cyr"/>
        <charset val="204"/>
      </rPr>
      <t>2020г</t>
    </r>
  </si>
  <si>
    <t>14,3% от всех инф болезн</t>
  </si>
  <si>
    <t xml:space="preserve"> РА- 1 квартал 2020г. (на 100 тыс. нас)</t>
  </si>
  <si>
    <t xml:space="preserve">   1 квартал  - 2020г (на 100 тыс.  трудоспос-о населения)</t>
  </si>
  <si>
    <t xml:space="preserve">РА -в 1 квартале 2020г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</si>
</sst>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_р_._-;\-* #,##0.00_р_._-;_-* &quot;-&quot;??_р_._-;_-@_-"/>
    <numFmt numFmtId="165" formatCode="0.0"/>
    <numFmt numFmtId="166" formatCode="0.0%"/>
    <numFmt numFmtId="167" formatCode="_-* #,##0_р_._-;\-* #,##0_р_._-;_-* &quot;-&quot;_р_._-;_-@_-"/>
    <numFmt numFmtId="168" formatCode="_-* #,##0&quot;р.&quot;_-;\-* #,##0&quot;р.&quot;_-;_-* &quot;-&quot;&quot;р.&quot;_-;_-@_-"/>
    <numFmt numFmtId="169" formatCode="_-* #,##0.00&quot;р.&quot;_-;\-* #,##0.00&quot;р.&quot;_-;_-* &quot;-&quot;??&quot;р.&quot;_-;_-@_-"/>
    <numFmt numFmtId="170" formatCode="\M\o\n\t\h\ \D.\y\y\y\y"/>
    <numFmt numFmtId="171" formatCode="#.0"/>
  </numFmts>
  <fonts count="122"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8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u/>
      <sz val="14"/>
      <name val="Times New Roman Cyr"/>
      <charset val="204"/>
    </font>
    <font>
      <b/>
      <sz val="11"/>
      <name val="Times New Roman Cyr"/>
      <family val="1"/>
      <charset val="204"/>
    </font>
    <font>
      <b/>
      <sz val="9"/>
      <name val="Times New Roman Cyr"/>
      <family val="1"/>
      <charset val="204"/>
    </font>
    <font>
      <b/>
      <u/>
      <sz val="9"/>
      <name val="Times New Roman Cyr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0"/>
      <name val="Arial Cyr"/>
      <charset val="204"/>
    </font>
    <font>
      <sz val="11"/>
      <name val="Arial"/>
      <family val="2"/>
      <charset val="204"/>
    </font>
    <font>
      <b/>
      <u val="singleAccounting"/>
      <sz val="9"/>
      <name val="Arial"/>
      <family val="2"/>
      <charset val="204"/>
    </font>
    <font>
      <b/>
      <u val="singleAccounting"/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u/>
      <sz val="10"/>
      <name val="Times New Roman"/>
      <family val="1"/>
      <charset val="204"/>
    </font>
    <font>
      <sz val="12"/>
      <name val="Times New Roman Cyr"/>
      <family val="1"/>
      <charset val="204"/>
    </font>
    <font>
      <sz val="12"/>
      <name val="Arial"/>
      <family val="2"/>
      <charset val="204"/>
    </font>
    <font>
      <sz val="14"/>
      <name val="Times New Roman Cyr"/>
      <family val="1"/>
      <charset val="204"/>
    </font>
    <font>
      <sz val="10"/>
      <name val="Arial Cyr"/>
      <family val="2"/>
      <charset val="204"/>
    </font>
    <font>
      <b/>
      <u/>
      <sz val="14"/>
      <name val="Arial"/>
      <family val="2"/>
      <charset val="204"/>
    </font>
    <font>
      <u/>
      <sz val="14"/>
      <name val="Arial"/>
      <family val="2"/>
      <charset val="204"/>
    </font>
    <font>
      <b/>
      <sz val="14"/>
      <name val="Arial"/>
      <family val="2"/>
      <charset val="204"/>
    </font>
    <font>
      <b/>
      <u/>
      <sz val="11"/>
      <name val="Arial"/>
      <family val="2"/>
      <charset val="204"/>
    </font>
    <font>
      <b/>
      <sz val="11"/>
      <name val="Arial"/>
      <family val="2"/>
      <charset val="204"/>
    </font>
    <font>
      <b/>
      <u/>
      <sz val="12"/>
      <name val="Arial"/>
      <family val="2"/>
      <charset val="204"/>
    </font>
    <font>
      <u/>
      <sz val="12"/>
      <name val="Arial"/>
      <family val="2"/>
      <charset val="204"/>
    </font>
    <font>
      <b/>
      <sz val="8"/>
      <name val="Arial"/>
      <family val="2"/>
      <charset val="204"/>
    </font>
    <font>
      <b/>
      <sz val="9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"/>
      <color indexed="8"/>
      <name val="Courier"/>
      <family val="1"/>
      <charset val="204"/>
    </font>
    <font>
      <sz val="11"/>
      <color indexed="8"/>
      <name val="Arial Cyr"/>
      <charset val="204"/>
    </font>
    <font>
      <b/>
      <sz val="1"/>
      <color indexed="8"/>
      <name val="Courier"/>
      <family val="1"/>
      <charset val="204"/>
    </font>
    <font>
      <sz val="10"/>
      <name val="Courier New Cyr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  <charset val="204"/>
    </font>
    <font>
      <sz val="11"/>
      <color indexed="8"/>
      <name val="Arial Cyr"/>
      <family val="2"/>
    </font>
    <font>
      <sz val="10"/>
      <color theme="1"/>
      <name val="Arial Cyr"/>
      <family val="2"/>
      <charset val="204"/>
    </font>
    <font>
      <sz val="11"/>
      <color rgb="FF000000"/>
      <name val="Arial Cyr"/>
      <charset val="204"/>
    </font>
    <font>
      <sz val="10"/>
      <color rgb="FF00000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i/>
      <u/>
      <sz val="18"/>
      <name val="Times New Roman Cyr"/>
      <family val="1"/>
      <charset val="204"/>
    </font>
    <font>
      <b/>
      <sz val="22"/>
      <name val="Times New Roman Cyr"/>
      <family val="1"/>
      <charset val="204"/>
    </font>
    <font>
      <b/>
      <u/>
      <sz val="22"/>
      <name val="Times New Roman Cyr"/>
      <family val="1"/>
      <charset val="204"/>
    </font>
    <font>
      <b/>
      <sz val="16"/>
      <name val="Times New Roman Cyr"/>
      <family val="1"/>
      <charset val="204"/>
    </font>
    <font>
      <b/>
      <sz val="10"/>
      <name val="Arial Cyr"/>
      <family val="2"/>
      <charset val="204"/>
    </font>
    <font>
      <sz val="12"/>
      <name val="Times New Roman Cyr"/>
      <charset val="204"/>
    </font>
    <font>
      <b/>
      <sz val="9"/>
      <name val="Arial Cyr"/>
      <family val="2"/>
      <charset val="204"/>
    </font>
    <font>
      <sz val="11"/>
      <name val="Times New Roman Cyr"/>
      <family val="1"/>
      <charset val="204"/>
    </font>
    <font>
      <sz val="11"/>
      <name val="Arial Cyr"/>
      <family val="2"/>
      <charset val="204"/>
    </font>
    <font>
      <sz val="12"/>
      <name val="Arial Cyr"/>
      <family val="2"/>
      <charset val="204"/>
    </font>
    <font>
      <sz val="11"/>
      <name val="Times New Roman Cyr"/>
      <charset val="204"/>
    </font>
    <font>
      <b/>
      <u/>
      <sz val="12"/>
      <name val="Times New Roman Cyr"/>
      <charset val="204"/>
    </font>
    <font>
      <b/>
      <sz val="11"/>
      <color rgb="FF000000"/>
      <name val="Arial Cyr"/>
      <charset val="204"/>
    </font>
    <font>
      <b/>
      <sz val="12"/>
      <name val="Times New Roman Cyr"/>
      <charset val="204"/>
    </font>
    <font>
      <u/>
      <sz val="10"/>
      <name val="Arial Cyr"/>
      <family val="2"/>
      <charset val="204"/>
    </font>
    <font>
      <u/>
      <sz val="11"/>
      <name val="Arial Cyr"/>
      <family val="2"/>
      <charset val="204"/>
    </font>
    <font>
      <sz val="8"/>
      <name val="Arial Cyr"/>
      <charset val="204"/>
    </font>
    <font>
      <sz val="8"/>
      <name val="Arial Cyr"/>
      <family val="2"/>
      <charset val="204"/>
    </font>
    <font>
      <b/>
      <sz val="16"/>
      <name val="Times New Roman Cyr"/>
      <charset val="204"/>
    </font>
    <font>
      <sz val="16"/>
      <name val="Times New Roman Cyr"/>
      <charset val="204"/>
    </font>
    <font>
      <sz val="10"/>
      <name val="Times New Roman Cyr"/>
      <charset val="204"/>
    </font>
    <font>
      <u/>
      <sz val="10"/>
      <name val="Times New Roman Cyr"/>
      <charset val="204"/>
    </font>
    <font>
      <sz val="10"/>
      <name val="Times New Roman Cyr"/>
      <family val="1"/>
      <charset val="204"/>
    </font>
    <font>
      <u/>
      <sz val="11"/>
      <name val="Times New Roman Cyr"/>
      <charset val="204"/>
    </font>
    <font>
      <u/>
      <sz val="16"/>
      <name val="Times New Roman Cyr"/>
      <charset val="204"/>
    </font>
    <font>
      <u/>
      <sz val="12"/>
      <name val="Times New Roman Cyr"/>
      <charset val="204"/>
    </font>
    <font>
      <b/>
      <sz val="16"/>
      <color rgb="FF000000"/>
      <name val="Arial Cyr1"/>
      <charset val="204"/>
    </font>
    <font>
      <b/>
      <i/>
      <u/>
      <sz val="16"/>
      <color rgb="FF000000"/>
      <name val="Arial Cyr"/>
      <charset val="204"/>
    </font>
    <font>
      <b/>
      <sz val="11"/>
      <color rgb="FF000000"/>
      <name val="Arial Cyr1"/>
      <charset val="204"/>
    </font>
    <font>
      <b/>
      <sz val="9"/>
      <color rgb="FF000000"/>
      <name val="Arial Cyr1"/>
      <charset val="204"/>
    </font>
    <font>
      <b/>
      <sz val="10"/>
      <color rgb="FF000000"/>
      <name val="Arial Cyr"/>
      <charset val="204"/>
    </font>
    <font>
      <b/>
      <sz val="8"/>
      <color rgb="FF000000"/>
      <name val="Arial Cyr"/>
      <charset val="204"/>
    </font>
    <font>
      <sz val="12"/>
      <color rgb="FF000000"/>
      <name val="Arial Cyr"/>
      <charset val="204"/>
    </font>
    <font>
      <sz val="11"/>
      <color rgb="FF000000"/>
      <name val="Arial Cyr1"/>
      <charset val="204"/>
    </font>
    <font>
      <b/>
      <sz val="12"/>
      <color rgb="FF000000"/>
      <name val="Arial Cyr"/>
      <charset val="204"/>
    </font>
    <font>
      <b/>
      <u/>
      <sz val="12"/>
      <color rgb="FF000000"/>
      <name val="Arial Cyr"/>
      <charset val="204"/>
    </font>
    <font>
      <b/>
      <sz val="12"/>
      <color rgb="FF000000"/>
      <name val="Times New Roman Cyr"/>
      <charset val="204"/>
    </font>
    <font>
      <b/>
      <sz val="9"/>
      <color rgb="FF000000"/>
      <name val="Times New Roman Cyr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Arial Cyr"/>
      <charset val="204"/>
    </font>
    <font>
      <b/>
      <u/>
      <sz val="16"/>
      <color rgb="FF800000"/>
      <name val="Arial Cyr"/>
      <charset val="204"/>
    </font>
    <font>
      <b/>
      <sz val="10"/>
      <color rgb="FF000000"/>
      <name val="Arial Cyr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u/>
      <sz val="12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u/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 Cyr"/>
      <family val="1"/>
      <charset val="204"/>
    </font>
    <font>
      <sz val="10"/>
      <color rgb="FF000000"/>
      <name val="Arial Cyr"/>
      <family val="2"/>
      <charset val="204"/>
    </font>
    <font>
      <sz val="9"/>
      <name val="Arial"/>
      <family val="2"/>
      <charset val="204"/>
    </font>
    <font>
      <sz val="9"/>
      <name val="Times New Roman Cyr"/>
      <charset val="204"/>
    </font>
    <font>
      <b/>
      <sz val="9"/>
      <name val="Arial Cyr"/>
      <charset val="204"/>
    </font>
    <font>
      <sz val="9"/>
      <name val="Arial Cyr"/>
      <charset val="204"/>
    </font>
  </fonts>
  <fills count="5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7"/>
        <bgColor indexed="41"/>
      </patternFill>
    </fill>
    <fill>
      <patternFill patternType="solid">
        <fgColor indexed="43"/>
        <bgColor indexed="26"/>
      </patternFill>
    </fill>
    <fill>
      <patternFill patternType="solid">
        <fgColor indexed="13"/>
        <bgColor indexed="34"/>
      </patternFill>
    </fill>
    <fill>
      <patternFill patternType="solid">
        <fgColor indexed="44"/>
        <bgColor indexed="31"/>
      </patternFill>
    </fill>
    <fill>
      <patternFill patternType="solid">
        <fgColor theme="4" tint="0.79998168889431442"/>
        <bgColor indexed="34"/>
      </patternFill>
    </fill>
    <fill>
      <patternFill patternType="solid">
        <fgColor rgb="FFFFFF00"/>
        <bgColor indexed="3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41"/>
      </patternFill>
    </fill>
    <fill>
      <patternFill patternType="solid">
        <fgColor rgb="FFFFFF00"/>
        <bgColor indexed="26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31"/>
      </patternFill>
    </fill>
    <fill>
      <patternFill patternType="solid">
        <fgColor indexed="47"/>
        <bgColor indexed="22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6"/>
        <bgColor indexed="9"/>
      </patternFill>
    </fill>
    <fill>
      <patternFill patternType="solid">
        <fgColor indexed="46"/>
      </patternFill>
    </fill>
    <fill>
      <patternFill patternType="solid">
        <fgColor indexed="31"/>
        <bgColor indexed="22"/>
      </patternFill>
    </fill>
    <fill>
      <patternFill patternType="solid">
        <fgColor indexed="27"/>
      </patternFill>
    </fill>
    <fill>
      <patternFill patternType="solid">
        <fgColor indexed="42"/>
        <b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2"/>
        <bgColor indexed="31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4"/>
        <bgColor indexed="43"/>
      </patternFill>
    </fill>
    <fill>
      <patternFill patternType="solid">
        <f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49"/>
      </patternFill>
    </fill>
    <fill>
      <patternFill patternType="solid">
        <fgColor indexed="57"/>
        <bgColor indexed="21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20"/>
        <bgColor indexed="36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</patternFill>
    </fill>
    <fill>
      <patternFill patternType="solid">
        <fgColor indexed="45"/>
        <bgColor indexed="29"/>
      </patternFill>
    </fill>
    <fill>
      <patternFill patternType="solid">
        <fgColor indexed="26"/>
      </patternFill>
    </fill>
    <fill>
      <patternFill patternType="solid">
        <fgColor rgb="FFFFFF66"/>
        <bgColor indexed="26"/>
      </patternFill>
    </fill>
    <fill>
      <patternFill patternType="solid">
        <fgColor rgb="FFFFFF00"/>
        <bgColor rgb="FFFFFF00"/>
      </patternFill>
    </fill>
    <fill>
      <patternFill patternType="solid">
        <fgColor indexed="27"/>
        <bgColor indexed="42"/>
      </patternFill>
    </fill>
    <fill>
      <patternFill patternType="solid">
        <fgColor rgb="FFFFFFFF"/>
        <bgColor rgb="FFFFFFFF"/>
      </patternFill>
    </fill>
    <fill>
      <patternFill patternType="solid">
        <fgColor rgb="FFCCFFFF"/>
        <bgColor rgb="FFCCFFFF"/>
      </patternFill>
    </fill>
  </fills>
  <borders count="9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40">
    <xf numFmtId="0" fontId="0" fillId="0" borderId="0"/>
    <xf numFmtId="9" fontId="1" fillId="0" borderId="0" applyFill="0" applyBorder="0" applyAlignment="0" applyProtection="0"/>
    <xf numFmtId="0" fontId="9" fillId="0" borderId="0"/>
    <xf numFmtId="164" fontId="12" fillId="0" borderId="0" applyFont="0" applyFill="0" applyBorder="0" applyAlignment="0" applyProtection="0"/>
    <xf numFmtId="0" fontId="1" fillId="0" borderId="0"/>
    <xf numFmtId="0" fontId="12" fillId="0" borderId="0"/>
    <xf numFmtId="0" fontId="38" fillId="3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2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6" borderId="0" applyNumberFormat="0" applyBorder="0" applyAlignment="0" applyProtection="0"/>
    <xf numFmtId="0" fontId="38" fillId="25" borderId="0" applyNumberFormat="0" applyBorder="0" applyAlignment="0" applyProtection="0"/>
    <xf numFmtId="0" fontId="38" fillId="16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4" borderId="0" applyNumberFormat="0" applyBorder="0" applyAlignment="0" applyProtection="0"/>
    <xf numFmtId="0" fontId="38" fillId="20" borderId="0" applyNumberFormat="0" applyBorder="0" applyAlignment="0" applyProtection="0"/>
    <xf numFmtId="0" fontId="38" fillId="6" borderId="0" applyNumberFormat="0" applyBorder="0" applyAlignment="0" applyProtection="0"/>
    <xf numFmtId="0" fontId="38" fillId="25" borderId="0" applyNumberFormat="0" applyBorder="0" applyAlignment="0" applyProtection="0"/>
    <xf numFmtId="0" fontId="38" fillId="4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6" borderId="0" applyNumberFormat="0" applyBorder="0" applyAlignment="0" applyProtection="0"/>
    <xf numFmtId="0" fontId="39" fillId="31" borderId="0" applyNumberFormat="0" applyBorder="0" applyAlignment="0" applyProtection="0"/>
    <xf numFmtId="0" fontId="39" fillId="16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39" fillId="34" borderId="0" applyNumberFormat="0" applyBorder="0" applyAlignment="0" applyProtection="0"/>
    <xf numFmtId="0" fontId="39" fillId="35" borderId="0" applyNumberFormat="0" applyBorder="0" applyAlignment="0" applyProtection="0"/>
    <xf numFmtId="0" fontId="39" fillId="36" borderId="0" applyNumberFormat="0" applyBorder="0" applyAlignment="0" applyProtection="0"/>
    <xf numFmtId="0" fontId="39" fillId="37" borderId="0" applyNumberFormat="0" applyBorder="0" applyAlignment="0" applyProtection="0"/>
    <xf numFmtId="0" fontId="40" fillId="0" borderId="0">
      <protection locked="0"/>
    </xf>
    <xf numFmtId="167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40" fillId="0" borderId="0">
      <protection locked="0"/>
    </xf>
    <xf numFmtId="168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70" fontId="40" fillId="0" borderId="0">
      <protection locked="0"/>
    </xf>
    <xf numFmtId="9" fontId="41" fillId="0" borderId="0" applyFont="0" applyBorder="0" applyProtection="0"/>
    <xf numFmtId="0" fontId="40" fillId="0" borderId="0">
      <protection locked="0"/>
    </xf>
    <xf numFmtId="0" fontId="42" fillId="0" borderId="0">
      <protection locked="0"/>
    </xf>
    <xf numFmtId="0" fontId="42" fillId="0" borderId="0">
      <protection locked="0"/>
    </xf>
    <xf numFmtId="0" fontId="43" fillId="0" borderId="0"/>
    <xf numFmtId="0" fontId="26" fillId="0" borderId="0" applyNumberFormat="0" applyFill="0" applyBorder="0" applyAlignment="0" applyProtection="0"/>
    <xf numFmtId="0" fontId="40" fillId="0" borderId="0">
      <protection locked="0"/>
    </xf>
    <xf numFmtId="0" fontId="40" fillId="0" borderId="46">
      <protection locked="0"/>
    </xf>
    <xf numFmtId="0" fontId="39" fillId="38" borderId="0" applyNumberFormat="0" applyBorder="0" applyAlignment="0" applyProtection="0"/>
    <xf numFmtId="0" fontId="39" fillId="39" borderId="0" applyNumberFormat="0" applyBorder="0" applyAlignment="0" applyProtection="0"/>
    <xf numFmtId="0" fontId="39" fillId="40" borderId="0" applyNumberFormat="0" applyBorder="0" applyAlignment="0" applyProtection="0"/>
    <xf numFmtId="0" fontId="39" fillId="41" borderId="0" applyNumberFormat="0" applyBorder="0" applyAlignment="0" applyProtection="0"/>
    <xf numFmtId="0" fontId="39" fillId="42" borderId="0" applyNumberFormat="0" applyBorder="0" applyAlignment="0" applyProtection="0"/>
    <xf numFmtId="0" fontId="39" fillId="36" borderId="0" applyNumberFormat="0" applyBorder="0" applyAlignment="0" applyProtection="0"/>
    <xf numFmtId="0" fontId="39" fillId="33" borderId="0" applyNumberFormat="0" applyBorder="0" applyAlignment="0" applyProtection="0"/>
    <xf numFmtId="0" fontId="39" fillId="43" borderId="0" applyNumberFormat="0" applyBorder="0" applyAlignment="0" applyProtection="0"/>
    <xf numFmtId="0" fontId="39" fillId="35" borderId="0" applyNumberFormat="0" applyBorder="0" applyAlignment="0" applyProtection="0"/>
    <xf numFmtId="0" fontId="39" fillId="34" borderId="0" applyNumberFormat="0" applyBorder="0" applyAlignment="0" applyProtection="0"/>
    <xf numFmtId="0" fontId="39" fillId="44" borderId="0" applyNumberFormat="0" applyBorder="0" applyAlignment="0" applyProtection="0"/>
    <xf numFmtId="0" fontId="39" fillId="45" borderId="0" applyNumberFormat="0" applyBorder="0" applyAlignment="0" applyProtection="0"/>
    <xf numFmtId="0" fontId="44" fillId="24" borderId="47" applyNumberFormat="0" applyAlignment="0" applyProtection="0"/>
    <xf numFmtId="0" fontId="44" fillId="16" borderId="47" applyNumberFormat="0" applyAlignment="0" applyProtection="0"/>
    <xf numFmtId="0" fontId="45" fillId="46" borderId="48" applyNumberFormat="0" applyAlignment="0" applyProtection="0"/>
    <xf numFmtId="0" fontId="45" fillId="27" borderId="48" applyNumberFormat="0" applyAlignment="0" applyProtection="0"/>
    <xf numFmtId="0" fontId="46" fillId="46" borderId="47" applyNumberFormat="0" applyAlignment="0" applyProtection="0"/>
    <xf numFmtId="0" fontId="46" fillId="27" borderId="47" applyNumberFormat="0" applyAlignment="0" applyProtection="0"/>
    <xf numFmtId="0" fontId="47" fillId="0" borderId="49" applyNumberFormat="0" applyFill="0" applyAlignment="0" applyProtection="0"/>
    <xf numFmtId="0" fontId="47" fillId="0" borderId="49" applyNumberFormat="0" applyFill="0" applyAlignment="0" applyProtection="0"/>
    <xf numFmtId="0" fontId="48" fillId="0" borderId="50" applyNumberFormat="0" applyFill="0" applyAlignment="0" applyProtection="0"/>
    <xf numFmtId="0" fontId="48" fillId="0" borderId="50" applyNumberFormat="0" applyFill="0" applyAlignment="0" applyProtection="0"/>
    <xf numFmtId="0" fontId="49" fillId="0" borderId="51" applyNumberFormat="0" applyFill="0" applyAlignment="0" applyProtection="0"/>
    <xf numFmtId="0" fontId="49" fillId="0" borderId="51" applyNumberFormat="0" applyFill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2" applyNumberFormat="0" applyFill="0" applyAlignment="0" applyProtection="0"/>
    <xf numFmtId="0" fontId="50" fillId="0" borderId="52" applyNumberFormat="0" applyFill="0" applyAlignment="0" applyProtection="0"/>
    <xf numFmtId="0" fontId="51" fillId="47" borderId="53" applyNumberFormat="0" applyAlignment="0" applyProtection="0"/>
    <xf numFmtId="0" fontId="51" fillId="48" borderId="53" applyNumberFormat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49" borderId="0" applyNumberFormat="0" applyBorder="0" applyAlignment="0" applyProtection="0"/>
    <xf numFmtId="0" fontId="53" fillId="4" borderId="0" applyNumberFormat="0" applyBorder="0" applyAlignment="0" applyProtection="0"/>
    <xf numFmtId="0" fontId="54" fillId="0" borderId="0"/>
    <xf numFmtId="0" fontId="1" fillId="0" borderId="0"/>
    <xf numFmtId="0" fontId="28" fillId="0" borderId="0"/>
    <xf numFmtId="0" fontId="12" fillId="0" borderId="0"/>
    <xf numFmtId="0" fontId="9" fillId="0" borderId="0"/>
    <xf numFmtId="0" fontId="55" fillId="0" borderId="0">
      <protection locked="0"/>
    </xf>
    <xf numFmtId="0" fontId="38" fillId="0" borderId="0"/>
    <xf numFmtId="0" fontId="9" fillId="0" borderId="0"/>
    <xf numFmtId="0" fontId="54" fillId="0" borderId="0"/>
    <xf numFmtId="0" fontId="9" fillId="0" borderId="0"/>
    <xf numFmtId="0" fontId="9" fillId="0" borderId="0"/>
    <xf numFmtId="0" fontId="12" fillId="0" borderId="0"/>
    <xf numFmtId="0" fontId="55" fillId="0" borderId="0">
      <protection locked="0"/>
    </xf>
    <xf numFmtId="0" fontId="28" fillId="0" borderId="0"/>
    <xf numFmtId="0" fontId="9" fillId="0" borderId="0"/>
    <xf numFmtId="0" fontId="54" fillId="0" borderId="0"/>
    <xf numFmtId="0" fontId="9" fillId="0" borderId="0"/>
    <xf numFmtId="0" fontId="12" fillId="0" borderId="0"/>
    <xf numFmtId="0" fontId="56" fillId="0" borderId="0"/>
    <xf numFmtId="0" fontId="57" fillId="0" borderId="0"/>
    <xf numFmtId="0" fontId="58" fillId="0" borderId="0"/>
    <xf numFmtId="0" fontId="9" fillId="0" borderId="0"/>
    <xf numFmtId="0" fontId="58" fillId="0" borderId="0"/>
    <xf numFmtId="0" fontId="1" fillId="0" borderId="0"/>
    <xf numFmtId="0" fontId="59" fillId="0" borderId="0" applyNumberFormat="0" applyBorder="0" applyProtection="0"/>
    <xf numFmtId="0" fontId="60" fillId="17" borderId="0" applyNumberFormat="0" applyBorder="0" applyAlignment="0" applyProtection="0"/>
    <xf numFmtId="0" fontId="60" fillId="50" borderId="0" applyNumberFormat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2" fillId="51" borderId="54" applyNumberFormat="0" applyFont="0" applyAlignment="0" applyProtection="0"/>
    <xf numFmtId="0" fontId="28" fillId="19" borderId="54" applyNumberFormat="0" applyAlignment="0" applyProtection="0"/>
    <xf numFmtId="9" fontId="28" fillId="0" borderId="0" applyFill="0" applyBorder="0" applyAlignment="0" applyProtection="0"/>
    <xf numFmtId="9" fontId="56" fillId="0" borderId="0" applyBorder="0" applyProtection="0"/>
    <xf numFmtId="9" fontId="12" fillId="0" borderId="0" applyFont="0" applyFill="0" applyBorder="0" applyAlignment="0" applyProtection="0"/>
    <xf numFmtId="9" fontId="1" fillId="0" borderId="0" applyFill="0" applyBorder="0" applyAlignment="0" applyProtection="0"/>
    <xf numFmtId="9" fontId="54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8" fillId="0" borderId="0" applyFill="0" applyBorder="0" applyAlignment="0" applyProtection="0"/>
    <xf numFmtId="0" fontId="62" fillId="0" borderId="55" applyNumberFormat="0" applyFill="0" applyAlignment="0" applyProtection="0"/>
    <xf numFmtId="0" fontId="62" fillId="0" borderId="55" applyNumberFormat="0" applyFill="0" applyAlignment="0" applyProtection="0"/>
    <xf numFmtId="165" fontId="26" fillId="0" borderId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4" fontId="1" fillId="0" borderId="0" applyFill="0" applyBorder="0" applyAlignment="0" applyProtection="0"/>
    <xf numFmtId="0" fontId="64" fillId="18" borderId="0" applyNumberFormat="0" applyBorder="0" applyAlignment="0" applyProtection="0"/>
    <xf numFmtId="0" fontId="64" fillId="23" borderId="0" applyNumberFormat="0" applyBorder="0" applyAlignment="0" applyProtection="0"/>
  </cellStyleXfs>
  <cellXfs count="535">
    <xf numFmtId="0" fontId="0" fillId="0" borderId="0" xfId="0"/>
    <xf numFmtId="0" fontId="2" fillId="2" borderId="0" xfId="0" applyFont="1" applyFill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left" vertical="center"/>
    </xf>
    <xf numFmtId="0" fontId="3" fillId="2" borderId="1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0" fillId="0" borderId="4" xfId="0" applyBorder="1" applyAlignment="1">
      <alignment wrapText="1"/>
    </xf>
    <xf numFmtId="0" fontId="6" fillId="4" borderId="5" xfId="0" applyFont="1" applyFill="1" applyBorder="1" applyAlignment="1" applyProtection="1">
      <alignment horizontal="center" vertical="center" wrapText="1"/>
    </xf>
    <xf numFmtId="0" fontId="6" fillId="5" borderId="1" xfId="0" applyFont="1" applyFill="1" applyBorder="1" applyAlignment="1" applyProtection="1">
      <alignment horizontal="center" vertical="center" wrapText="1"/>
    </xf>
    <xf numFmtId="0" fontId="6" fillId="4" borderId="6" xfId="0" applyFont="1" applyFill="1" applyBorder="1" applyAlignment="1" applyProtection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10" fillId="0" borderId="8" xfId="2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1" fillId="0" borderId="8" xfId="2" applyFont="1" applyBorder="1" applyAlignment="1">
      <alignment horizontal="center" vertical="center" wrapText="1"/>
    </xf>
    <xf numFmtId="0" fontId="1" fillId="0" borderId="11" xfId="3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0" borderId="12" xfId="0" applyFont="1" applyFill="1" applyBorder="1" applyAlignment="1" applyProtection="1">
      <alignment horizontal="center" vertical="center" wrapText="1"/>
    </xf>
    <xf numFmtId="0" fontId="0" fillId="0" borderId="12" xfId="0" applyFill="1" applyBorder="1" applyAlignment="1">
      <alignment wrapText="1"/>
    </xf>
    <xf numFmtId="0" fontId="3" fillId="2" borderId="13" xfId="0" applyFont="1" applyFill="1" applyBorder="1" applyAlignment="1" applyProtection="1">
      <alignment horizontal="center" vertical="center" wrapText="1"/>
    </xf>
    <xf numFmtId="0" fontId="3" fillId="2" borderId="14" xfId="0" applyFont="1" applyFill="1" applyBorder="1" applyAlignment="1" applyProtection="1">
      <alignment horizontal="center" vertical="center" wrapText="1"/>
    </xf>
    <xf numFmtId="0" fontId="3" fillId="2" borderId="14" xfId="0" applyFont="1" applyFill="1" applyBorder="1" applyAlignment="1" applyProtection="1">
      <alignment vertical="center"/>
    </xf>
    <xf numFmtId="0" fontId="3" fillId="2" borderId="15" xfId="0" applyFont="1" applyFill="1" applyBorder="1" applyAlignment="1" applyProtection="1">
      <alignment horizontal="center" vertical="center"/>
    </xf>
    <xf numFmtId="0" fontId="3" fillId="2" borderId="12" xfId="0" applyFont="1" applyFill="1" applyBorder="1" applyAlignment="1" applyProtection="1">
      <alignment horizontal="center" vertical="center" wrapText="1"/>
    </xf>
    <xf numFmtId="0" fontId="0" fillId="0" borderId="12" xfId="0" applyBorder="1" applyAlignment="1"/>
    <xf numFmtId="0" fontId="4" fillId="2" borderId="16" xfId="0" applyFont="1" applyFill="1" applyBorder="1" applyAlignment="1" applyProtection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 wrapText="1"/>
    </xf>
    <xf numFmtId="0" fontId="7" fillId="4" borderId="1" xfId="0" applyFont="1" applyFill="1" applyBorder="1" applyAlignment="1" applyProtection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6" fillId="2" borderId="20" xfId="0" applyFont="1" applyFill="1" applyBorder="1" applyAlignment="1" applyProtection="1">
      <alignment horizontal="center" vertical="center" wrapText="1"/>
    </xf>
    <xf numFmtId="0" fontId="6" fillId="2" borderId="21" xfId="0" applyFont="1" applyFill="1" applyBorder="1" applyAlignment="1" applyProtection="1">
      <alignment horizontal="center" vertical="center" wrapText="1"/>
    </xf>
    <xf numFmtId="0" fontId="14" fillId="3" borderId="11" xfId="3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6" fillId="6" borderId="0" xfId="0" applyFont="1" applyFill="1" applyBorder="1" applyAlignment="1" applyProtection="1">
      <alignment horizontal="center" vertical="center" wrapText="1"/>
    </xf>
    <xf numFmtId="0" fontId="0" fillId="0" borderId="0" xfId="0" applyBorder="1"/>
    <xf numFmtId="0" fontId="3" fillId="0" borderId="4" xfId="0" applyFont="1" applyFill="1" applyBorder="1" applyAlignment="1" applyProtection="1">
      <alignment horizontal="center" vertical="center" wrapText="1"/>
    </xf>
    <xf numFmtId="0" fontId="3" fillId="2" borderId="23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4" fillId="7" borderId="13" xfId="0" applyFont="1" applyFill="1" applyBorder="1" applyAlignment="1" applyProtection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6" fillId="2" borderId="25" xfId="0" applyFont="1" applyFill="1" applyBorder="1" applyAlignment="1" applyProtection="1">
      <alignment horizontal="center" vertical="center"/>
    </xf>
    <xf numFmtId="0" fontId="16" fillId="2" borderId="3" xfId="0" applyFont="1" applyFill="1" applyBorder="1" applyAlignment="1" applyProtection="1">
      <alignment horizontal="left" vertical="center"/>
    </xf>
    <xf numFmtId="1" fontId="17" fillId="0" borderId="1" xfId="4" applyNumberFormat="1" applyFont="1" applyBorder="1" applyAlignment="1">
      <alignment horizontal="center"/>
    </xf>
    <xf numFmtId="0" fontId="18" fillId="3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165" fontId="16" fillId="3" borderId="25" xfId="0" applyNumberFormat="1" applyFont="1" applyFill="1" applyBorder="1" applyAlignment="1" applyProtection="1">
      <alignment horizontal="center" vertical="center"/>
    </xf>
    <xf numFmtId="165" fontId="16" fillId="2" borderId="3" xfId="0" applyNumberFormat="1" applyFont="1" applyFill="1" applyBorder="1" applyAlignment="1" applyProtection="1">
      <alignment horizontal="center" vertical="center"/>
    </xf>
    <xf numFmtId="0" fontId="19" fillId="0" borderId="4" xfId="0" applyFont="1" applyBorder="1" applyAlignment="1">
      <alignment horizontal="center" vertical="center"/>
    </xf>
    <xf numFmtId="165" fontId="16" fillId="2" borderId="23" xfId="0" applyNumberFormat="1" applyFont="1" applyFill="1" applyBorder="1" applyAlignment="1" applyProtection="1">
      <alignment horizontal="center" vertical="center"/>
    </xf>
    <xf numFmtId="165" fontId="16" fillId="2" borderId="1" xfId="0" applyNumberFormat="1" applyFont="1" applyFill="1" applyBorder="1" applyAlignment="1" applyProtection="1">
      <alignment horizontal="center" vertical="center"/>
    </xf>
    <xf numFmtId="1" fontId="20" fillId="5" borderId="26" xfId="5" applyNumberFormat="1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/>
    </xf>
    <xf numFmtId="165" fontId="18" fillId="0" borderId="3" xfId="0" applyNumberFormat="1" applyFont="1" applyBorder="1" applyAlignment="1">
      <alignment horizontal="center" vertical="center"/>
    </xf>
    <xf numFmtId="0" fontId="19" fillId="0" borderId="26" xfId="5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/>
    </xf>
    <xf numFmtId="1" fontId="11" fillId="0" borderId="0" xfId="2" applyNumberFormat="1" applyFont="1" applyBorder="1" applyAlignment="1">
      <alignment horizontal="center" vertical="center"/>
    </xf>
    <xf numFmtId="165" fontId="0" fillId="6" borderId="0" xfId="0" applyNumberFormat="1" applyFill="1" applyBorder="1" applyAlignment="1">
      <alignment horizontal="center" vertical="center"/>
    </xf>
    <xf numFmtId="165" fontId="16" fillId="2" borderId="27" xfId="0" applyNumberFormat="1" applyFont="1" applyFill="1" applyBorder="1" applyAlignment="1" applyProtection="1">
      <alignment horizontal="center" vertical="center"/>
    </xf>
    <xf numFmtId="165" fontId="19" fillId="0" borderId="4" xfId="0" applyNumberFormat="1" applyFont="1" applyBorder="1" applyAlignment="1">
      <alignment horizontal="center" vertical="center"/>
    </xf>
    <xf numFmtId="1" fontId="20" fillId="8" borderId="26" xfId="5" applyNumberFormat="1" applyFont="1" applyFill="1" applyBorder="1" applyAlignment="1">
      <alignment horizontal="center" vertical="center"/>
    </xf>
    <xf numFmtId="1" fontId="20" fillId="9" borderId="26" xfId="5" applyNumberFormat="1" applyFont="1" applyFill="1" applyBorder="1" applyAlignment="1">
      <alignment horizontal="center" vertical="center"/>
    </xf>
    <xf numFmtId="0" fontId="16" fillId="0" borderId="25" xfId="0" applyFont="1" applyBorder="1" applyAlignment="1" applyProtection="1">
      <alignment horizontal="center" vertical="center"/>
    </xf>
    <xf numFmtId="0" fontId="16" fillId="0" borderId="3" xfId="0" applyFont="1" applyBorder="1" applyAlignment="1" applyProtection="1">
      <alignment horizontal="left" vertical="center"/>
    </xf>
    <xf numFmtId="0" fontId="16" fillId="5" borderId="25" xfId="0" applyFont="1" applyFill="1" applyBorder="1" applyAlignment="1" applyProtection="1">
      <alignment horizontal="center" vertical="center"/>
    </xf>
    <xf numFmtId="0" fontId="16" fillId="5" borderId="3" xfId="0" applyFont="1" applyFill="1" applyBorder="1" applyAlignment="1" applyProtection="1">
      <alignment horizontal="left" vertical="center"/>
    </xf>
    <xf numFmtId="1" fontId="17" fillId="8" borderId="1" xfId="0" applyNumberFormat="1" applyFont="1" applyFill="1" applyBorder="1" applyAlignment="1" applyProtection="1">
      <alignment horizontal="center" vertical="center"/>
    </xf>
    <xf numFmtId="1" fontId="21" fillId="8" borderId="1" xfId="0" applyNumberFormat="1" applyFont="1" applyFill="1" applyBorder="1" applyAlignment="1" applyProtection="1">
      <alignment horizontal="center" vertical="center"/>
    </xf>
    <xf numFmtId="165" fontId="16" fillId="10" borderId="25" xfId="0" applyNumberFormat="1" applyFont="1" applyFill="1" applyBorder="1" applyAlignment="1" applyProtection="1">
      <alignment horizontal="center" vertical="center"/>
    </xf>
    <xf numFmtId="165" fontId="16" fillId="11" borderId="3" xfId="0" applyNumberFormat="1" applyFont="1" applyFill="1" applyBorder="1" applyAlignment="1" applyProtection="1">
      <alignment horizontal="center" vertical="center"/>
    </xf>
    <xf numFmtId="165" fontId="19" fillId="9" borderId="4" xfId="0" applyNumberFormat="1" applyFont="1" applyFill="1" applyBorder="1" applyAlignment="1">
      <alignment horizontal="center" vertical="center"/>
    </xf>
    <xf numFmtId="165" fontId="16" fillId="11" borderId="23" xfId="0" applyNumberFormat="1" applyFont="1" applyFill="1" applyBorder="1" applyAlignment="1" applyProtection="1">
      <alignment horizontal="center" vertical="center"/>
    </xf>
    <xf numFmtId="165" fontId="16" fillId="11" borderId="1" xfId="0" applyNumberFormat="1" applyFont="1" applyFill="1" applyBorder="1" applyAlignment="1" applyProtection="1">
      <alignment horizontal="center" vertical="center"/>
    </xf>
    <xf numFmtId="165" fontId="16" fillId="11" borderId="27" xfId="0" applyNumberFormat="1" applyFont="1" applyFill="1" applyBorder="1" applyAlignment="1" applyProtection="1">
      <alignment horizontal="center" vertical="center"/>
    </xf>
    <xf numFmtId="0" fontId="20" fillId="8" borderId="3" xfId="5" applyFont="1" applyFill="1" applyBorder="1" applyAlignment="1">
      <alignment horizontal="center" vertical="center"/>
    </xf>
    <xf numFmtId="0" fontId="19" fillId="9" borderId="4" xfId="0" applyFont="1" applyFill="1" applyBorder="1" applyAlignment="1">
      <alignment horizontal="center" vertical="center"/>
    </xf>
    <xf numFmtId="165" fontId="18" fillId="9" borderId="3" xfId="0" applyNumberFormat="1" applyFont="1" applyFill="1" applyBorder="1" applyAlignment="1">
      <alignment horizontal="center" vertical="center"/>
    </xf>
    <xf numFmtId="0" fontId="20" fillId="9" borderId="3" xfId="5" applyFont="1" applyFill="1" applyBorder="1" applyAlignment="1">
      <alignment horizontal="center" vertical="center"/>
    </xf>
    <xf numFmtId="1" fontId="17" fillId="8" borderId="4" xfId="0" applyNumberFormat="1" applyFont="1" applyFill="1" applyBorder="1" applyAlignment="1" applyProtection="1">
      <alignment horizontal="center" vertical="center"/>
    </xf>
    <xf numFmtId="165" fontId="16" fillId="3" borderId="28" xfId="0" applyNumberFormat="1" applyFont="1" applyFill="1" applyBorder="1" applyAlignment="1" applyProtection="1">
      <alignment horizontal="center" vertical="center"/>
    </xf>
    <xf numFmtId="165" fontId="16" fillId="2" borderId="6" xfId="0" applyNumberFormat="1" applyFont="1" applyFill="1" applyBorder="1" applyAlignment="1" applyProtection="1">
      <alignment horizontal="center" vertical="center"/>
    </xf>
    <xf numFmtId="165" fontId="16" fillId="2" borderId="29" xfId="0" applyNumberFormat="1" applyFont="1" applyFill="1" applyBorder="1" applyAlignment="1" applyProtection="1">
      <alignment horizontal="center" vertical="center"/>
    </xf>
    <xf numFmtId="1" fontId="20" fillId="5" borderId="30" xfId="5" applyNumberFormat="1" applyFont="1" applyFill="1" applyBorder="1" applyAlignment="1">
      <alignment horizontal="center" vertical="center"/>
    </xf>
    <xf numFmtId="0" fontId="19" fillId="0" borderId="30" xfId="5" applyFont="1" applyFill="1" applyBorder="1" applyAlignment="1">
      <alignment horizontal="center" vertical="center"/>
    </xf>
    <xf numFmtId="0" fontId="16" fillId="8" borderId="31" xfId="0" applyFont="1" applyFill="1" applyBorder="1" applyAlignment="1" applyProtection="1">
      <alignment horizontal="center" vertical="center" wrapText="1"/>
    </xf>
    <xf numFmtId="1" fontId="17" fillId="9" borderId="1" xfId="4" applyNumberFormat="1" applyFont="1" applyFill="1" applyBorder="1" applyAlignment="1">
      <alignment horizontal="center" vertical="center"/>
    </xf>
    <xf numFmtId="1" fontId="21" fillId="9" borderId="1" xfId="4" applyNumberFormat="1" applyFont="1" applyFill="1" applyBorder="1" applyAlignment="1">
      <alignment horizontal="center" vertical="center"/>
    </xf>
    <xf numFmtId="1" fontId="21" fillId="9" borderId="6" xfId="4" applyNumberFormat="1" applyFont="1" applyFill="1" applyBorder="1" applyAlignment="1">
      <alignment horizontal="center" vertical="center"/>
    </xf>
    <xf numFmtId="165" fontId="16" fillId="10" borderId="32" xfId="0" applyNumberFormat="1" applyFont="1" applyFill="1" applyBorder="1" applyAlignment="1" applyProtection="1">
      <alignment horizontal="center" vertical="center"/>
    </xf>
    <xf numFmtId="165" fontId="16" fillId="10" borderId="4" xfId="0" applyNumberFormat="1" applyFont="1" applyFill="1" applyBorder="1" applyAlignment="1" applyProtection="1">
      <alignment horizontal="center" vertical="center"/>
    </xf>
    <xf numFmtId="165" fontId="16" fillId="11" borderId="33" xfId="0" applyNumberFormat="1" applyFont="1" applyFill="1" applyBorder="1" applyAlignment="1" applyProtection="1">
      <alignment horizontal="center" vertical="center"/>
    </xf>
    <xf numFmtId="165" fontId="16" fillId="11" borderId="4" xfId="0" applyNumberFormat="1" applyFont="1" applyFill="1" applyBorder="1" applyAlignment="1" applyProtection="1">
      <alignment horizontal="center" vertical="center"/>
    </xf>
    <xf numFmtId="0" fontId="20" fillId="8" borderId="8" xfId="5" applyFont="1" applyFill="1" applyBorder="1" applyAlignment="1">
      <alignment horizontal="center" vertical="center"/>
    </xf>
    <xf numFmtId="1" fontId="18" fillId="9" borderId="10" xfId="0" applyNumberFormat="1" applyFont="1" applyFill="1" applyBorder="1" applyAlignment="1">
      <alignment horizontal="center" vertical="center"/>
    </xf>
    <xf numFmtId="0" fontId="20" fillId="9" borderId="8" xfId="5" applyFont="1" applyFill="1" applyBorder="1" applyAlignment="1">
      <alignment horizontal="center" vertical="center"/>
    </xf>
    <xf numFmtId="1" fontId="17" fillId="11" borderId="4" xfId="0" applyNumberFormat="1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 wrapText="1"/>
    </xf>
    <xf numFmtId="0" fontId="20" fillId="0" borderId="33" xfId="0" applyFont="1" applyFill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9" fontId="23" fillId="0" borderId="3" xfId="1" applyFont="1" applyBorder="1" applyAlignment="1">
      <alignment horizontal="center" vertical="center"/>
    </xf>
    <xf numFmtId="166" fontId="23" fillId="0" borderId="34" xfId="1" applyNumberFormat="1" applyFont="1" applyBorder="1" applyAlignment="1">
      <alignment horizontal="center" vertical="center"/>
    </xf>
    <xf numFmtId="166" fontId="23" fillId="0" borderId="35" xfId="1" applyNumberFormat="1" applyFont="1" applyBorder="1" applyAlignment="1">
      <alignment horizontal="center" vertical="center"/>
    </xf>
    <xf numFmtId="166" fontId="23" fillId="0" borderId="23" xfId="1" applyNumberFormat="1" applyFont="1" applyBorder="1" applyAlignment="1">
      <alignment horizontal="center" vertical="center"/>
    </xf>
    <xf numFmtId="166" fontId="23" fillId="0" borderId="1" xfId="1" applyNumberFormat="1" applyFont="1" applyBorder="1" applyAlignment="1">
      <alignment horizontal="center" vertical="center"/>
    </xf>
    <xf numFmtId="166" fontId="23" fillId="0" borderId="7" xfId="1" applyNumberFormat="1" applyFont="1" applyBorder="1" applyAlignment="1">
      <alignment horizontal="center" vertical="center"/>
    </xf>
    <xf numFmtId="166" fontId="20" fillId="0" borderId="1" xfId="1" applyNumberFormat="1" applyFont="1" applyBorder="1" applyAlignment="1">
      <alignment horizontal="center" vertical="center"/>
    </xf>
    <xf numFmtId="0" fontId="19" fillId="0" borderId="0" xfId="0" applyFont="1"/>
    <xf numFmtId="0" fontId="19" fillId="0" borderId="0" xfId="0" applyFont="1" applyAlignment="1">
      <alignment horizontal="center"/>
    </xf>
    <xf numFmtId="0" fontId="19" fillId="0" borderId="36" xfId="0" applyFont="1" applyFill="1" applyBorder="1" applyAlignment="1" applyProtection="1">
      <alignment horizontal="center" vertical="center" wrapText="1"/>
    </xf>
    <xf numFmtId="0" fontId="19" fillId="0" borderId="33" xfId="0" applyFont="1" applyFill="1" applyBorder="1" applyAlignment="1" applyProtection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1" fontId="19" fillId="0" borderId="1" xfId="4" applyNumberFormat="1" applyFont="1" applyFill="1" applyBorder="1" applyAlignment="1">
      <alignment horizontal="center" vertical="center"/>
    </xf>
    <xf numFmtId="1" fontId="19" fillId="0" borderId="14" xfId="4" applyNumberFormat="1" applyFont="1" applyFill="1" applyBorder="1" applyAlignment="1">
      <alignment horizontal="center" vertical="center"/>
    </xf>
    <xf numFmtId="1" fontId="19" fillId="0" borderId="18" xfId="4" applyNumberFormat="1" applyFont="1" applyFill="1" applyBorder="1" applyAlignment="1">
      <alignment horizontal="center" vertical="center"/>
    </xf>
    <xf numFmtId="1" fontId="19" fillId="0" borderId="3" xfId="4" applyNumberFormat="1" applyFont="1" applyFill="1" applyBorder="1" applyAlignment="1">
      <alignment horizontal="center" vertical="center"/>
    </xf>
    <xf numFmtId="1" fontId="19" fillId="0" borderId="4" xfId="4" applyNumberFormat="1" applyFont="1" applyFill="1" applyBorder="1" applyAlignment="1">
      <alignment horizontal="center" vertical="center"/>
    </xf>
    <xf numFmtId="1" fontId="19" fillId="0" borderId="12" xfId="4" applyNumberFormat="1" applyFont="1" applyFill="1" applyBorder="1" applyAlignment="1">
      <alignment horizontal="center" vertical="center"/>
    </xf>
    <xf numFmtId="1" fontId="19" fillId="0" borderId="10" xfId="4" applyNumberFormat="1" applyFont="1" applyFill="1" applyBorder="1" applyAlignment="1">
      <alignment horizontal="center" vertical="center"/>
    </xf>
    <xf numFmtId="165" fontId="19" fillId="0" borderId="4" xfId="0" applyNumberFormat="1" applyFont="1" applyFill="1" applyBorder="1" applyAlignment="1" applyProtection="1">
      <alignment horizontal="center" vertical="center"/>
    </xf>
    <xf numFmtId="165" fontId="24" fillId="0" borderId="4" xfId="0" applyNumberFormat="1" applyFont="1" applyFill="1" applyBorder="1" applyAlignment="1" applyProtection="1">
      <alignment horizontal="center" vertical="center"/>
    </xf>
    <xf numFmtId="165" fontId="19" fillId="0" borderId="23" xfId="0" applyNumberFormat="1" applyFont="1" applyFill="1" applyBorder="1" applyAlignment="1" applyProtection="1">
      <alignment horizontal="center" vertical="center"/>
    </xf>
    <xf numFmtId="165" fontId="19" fillId="0" borderId="3" xfId="0" applyNumberFormat="1" applyFont="1" applyFill="1" applyBorder="1" applyAlignment="1" applyProtection="1">
      <alignment horizontal="center" vertical="center"/>
    </xf>
    <xf numFmtId="0" fontId="19" fillId="0" borderId="4" xfId="5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165" fontId="19" fillId="0" borderId="4" xfId="2" applyNumberFormat="1" applyFont="1" applyFill="1" applyBorder="1" applyAlignment="1">
      <alignment horizontal="center" vertical="center"/>
    </xf>
    <xf numFmtId="1" fontId="19" fillId="0" borderId="4" xfId="0" applyNumberFormat="1" applyFont="1" applyFill="1" applyBorder="1" applyAlignment="1">
      <alignment horizontal="center" vertical="center"/>
    </xf>
    <xf numFmtId="165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/>
    <xf numFmtId="0" fontId="0" fillId="0" borderId="0" xfId="0" applyFont="1" applyFill="1"/>
    <xf numFmtId="0" fontId="20" fillId="2" borderId="1" xfId="0" applyFont="1" applyFill="1" applyBorder="1" applyAlignment="1">
      <alignment horizontal="center" vertical="center" wrapText="1"/>
    </xf>
    <xf numFmtId="1" fontId="17" fillId="2" borderId="5" xfId="0" applyNumberFormat="1" applyFont="1" applyFill="1" applyBorder="1" applyAlignment="1">
      <alignment horizontal="center" vertical="center"/>
    </xf>
    <xf numFmtId="1" fontId="17" fillId="2" borderId="37" xfId="0" applyNumberFormat="1" applyFont="1" applyFill="1" applyBorder="1" applyAlignment="1">
      <alignment horizontal="center" vertical="center"/>
    </xf>
    <xf numFmtId="1" fontId="17" fillId="2" borderId="4" xfId="0" applyNumberFormat="1" applyFont="1" applyFill="1" applyBorder="1" applyAlignment="1">
      <alignment horizontal="center" vertical="center"/>
    </xf>
    <xf numFmtId="9" fontId="16" fillId="0" borderId="14" xfId="1" applyFont="1" applyFill="1" applyBorder="1" applyAlignment="1" applyProtection="1">
      <alignment horizontal="center" vertical="center"/>
    </xf>
    <xf numFmtId="9" fontId="16" fillId="0" borderId="18" xfId="1" applyFont="1" applyFill="1" applyBorder="1" applyAlignment="1" applyProtection="1">
      <alignment horizontal="center" vertical="center"/>
    </xf>
    <xf numFmtId="1" fontId="16" fillId="2" borderId="12" xfId="0" applyNumberFormat="1" applyFont="1" applyFill="1" applyBorder="1" applyAlignment="1">
      <alignment horizontal="center" vertical="center"/>
    </xf>
    <xf numFmtId="1" fontId="19" fillId="0" borderId="6" xfId="4" applyNumberFormat="1" applyFont="1" applyFill="1" applyBorder="1" applyAlignment="1">
      <alignment horizontal="center" vertical="center"/>
    </xf>
    <xf numFmtId="1" fontId="19" fillId="0" borderId="19" xfId="4" applyNumberFormat="1" applyFont="1" applyFill="1" applyBorder="1" applyAlignment="1">
      <alignment horizontal="center" vertical="center"/>
    </xf>
    <xf numFmtId="0" fontId="19" fillId="0" borderId="22" xfId="0" applyFont="1" applyFill="1" applyBorder="1"/>
    <xf numFmtId="1" fontId="19" fillId="0" borderId="11" xfId="4" applyNumberFormat="1" applyFont="1" applyFill="1" applyBorder="1" applyAlignment="1">
      <alignment horizontal="center" vertical="center"/>
    </xf>
    <xf numFmtId="165" fontId="19" fillId="0" borderId="17" xfId="0" applyNumberFormat="1" applyFont="1" applyFill="1" applyBorder="1" applyAlignment="1" applyProtection="1">
      <alignment horizontal="center" vertical="center"/>
    </xf>
    <xf numFmtId="165" fontId="19" fillId="0" borderId="41" xfId="0" applyNumberFormat="1" applyFont="1" applyFill="1" applyBorder="1" applyAlignment="1" applyProtection="1">
      <alignment horizontal="center" vertical="center"/>
    </xf>
    <xf numFmtId="165" fontId="19" fillId="0" borderId="6" xfId="0" applyNumberFormat="1" applyFont="1" applyFill="1" applyBorder="1" applyAlignment="1" applyProtection="1">
      <alignment horizontal="center" vertical="center"/>
    </xf>
    <xf numFmtId="165" fontId="24" fillId="0" borderId="6" xfId="0" applyNumberFormat="1" applyFont="1" applyFill="1" applyBorder="1" applyAlignment="1" applyProtection="1">
      <alignment horizontal="center" vertical="center"/>
    </xf>
    <xf numFmtId="165" fontId="19" fillId="0" borderId="7" xfId="0" applyNumberFormat="1" applyFont="1" applyFill="1" applyBorder="1" applyAlignment="1" applyProtection="1">
      <alignment horizontal="center" vertical="center"/>
    </xf>
    <xf numFmtId="165" fontId="19" fillId="0" borderId="11" xfId="0" applyNumberFormat="1" applyFont="1" applyFill="1" applyBorder="1" applyAlignment="1" applyProtection="1">
      <alignment horizontal="center" vertical="center"/>
    </xf>
    <xf numFmtId="165" fontId="19" fillId="0" borderId="22" xfId="0" applyNumberFormat="1" applyFont="1" applyFill="1" applyBorder="1" applyAlignment="1" applyProtection="1">
      <alignment horizontal="center" vertical="center"/>
    </xf>
    <xf numFmtId="0" fontId="19" fillId="0" borderId="22" xfId="0" applyFont="1" applyFill="1" applyBorder="1" applyAlignment="1" applyProtection="1">
      <alignment horizontal="center" vertical="center"/>
    </xf>
    <xf numFmtId="1" fontId="19" fillId="0" borderId="22" xfId="4" applyNumberFormat="1" applyFont="1" applyFill="1" applyBorder="1" applyAlignment="1">
      <alignment horizontal="center" vertical="center"/>
    </xf>
    <xf numFmtId="165" fontId="19" fillId="0" borderId="0" xfId="0" applyNumberFormat="1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4" xfId="0" applyFont="1" applyFill="1" applyBorder="1" applyAlignment="1" applyProtection="1">
      <alignment horizontal="right" vertical="center" wrapText="1"/>
    </xf>
    <xf numFmtId="0" fontId="19" fillId="0" borderId="4" xfId="0" applyFont="1" applyBorder="1" applyAlignment="1">
      <alignment horizontal="right" vertical="center" wrapText="1"/>
    </xf>
    <xf numFmtId="0" fontId="19" fillId="0" borderId="4" xfId="0" applyFont="1" applyFill="1" applyBorder="1"/>
    <xf numFmtId="0" fontId="19" fillId="0" borderId="4" xfId="0" applyFont="1" applyFill="1" applyBorder="1" applyAlignment="1" applyProtection="1">
      <alignment horizontal="center" vertical="center"/>
    </xf>
    <xf numFmtId="165" fontId="19" fillId="12" borderId="4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25" fillId="0" borderId="0" xfId="0" applyFont="1" applyFill="1" applyBorder="1" applyAlignment="1" applyProtection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65" fontId="27" fillId="0" borderId="0" xfId="0" applyNumberFormat="1" applyFont="1" applyFill="1" applyBorder="1" applyAlignment="1" applyProtection="1">
      <alignment horizontal="center" vertical="center"/>
    </xf>
    <xf numFmtId="165" fontId="25" fillId="0" borderId="0" xfId="0" applyNumberFormat="1" applyFont="1" applyFill="1" applyBorder="1" applyAlignment="1" applyProtection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9" fillId="0" borderId="0" xfId="2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 vertical="center"/>
    </xf>
    <xf numFmtId="0" fontId="29" fillId="0" borderId="4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0" borderId="42" xfId="0" applyBorder="1"/>
    <xf numFmtId="0" fontId="32" fillId="0" borderId="12" xfId="0" applyFont="1" applyBorder="1" applyAlignment="1">
      <alignment vertical="center"/>
    </xf>
    <xf numFmtId="0" fontId="32" fillId="0" borderId="12" xfId="0" applyFont="1" applyBorder="1" applyAlignment="1">
      <alignment horizontal="center" vertical="center"/>
    </xf>
    <xf numFmtId="0" fontId="32" fillId="13" borderId="12" xfId="0" applyFont="1" applyFill="1" applyBorder="1" applyAlignment="1">
      <alignment horizontal="center" vertical="center"/>
    </xf>
    <xf numFmtId="0" fontId="32" fillId="0" borderId="43" xfId="0" applyFont="1" applyBorder="1" applyAlignment="1">
      <alignment horizontal="center" vertical="center"/>
    </xf>
    <xf numFmtId="0" fontId="33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10" fillId="0" borderId="44" xfId="0" applyFont="1" applyBorder="1" applyAlignment="1">
      <alignment horizontal="center" vertical="center"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165" fontId="33" fillId="0" borderId="4" xfId="0" applyNumberFormat="1" applyFont="1" applyBorder="1" applyAlignment="1">
      <alignment horizontal="center" vertical="center"/>
    </xf>
    <xf numFmtId="165" fontId="33" fillId="13" borderId="4" xfId="0" applyNumberFormat="1" applyFont="1" applyFill="1" applyBorder="1" applyAlignment="1">
      <alignment horizontal="center" vertical="center"/>
    </xf>
    <xf numFmtId="165" fontId="33" fillId="0" borderId="45" xfId="0" applyNumberFormat="1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13" fillId="0" borderId="44" xfId="0" applyFont="1" applyBorder="1" applyAlignment="1">
      <alignment vertical="center" wrapText="1"/>
    </xf>
    <xf numFmtId="0" fontId="0" fillId="0" borderId="9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4" xfId="0" applyFont="1" applyBorder="1" applyAlignment="1">
      <alignment horizontal="center" vertical="center"/>
    </xf>
    <xf numFmtId="0" fontId="0" fillId="14" borderId="4" xfId="0" applyFont="1" applyFill="1" applyBorder="1" applyAlignment="1">
      <alignment horizontal="center" vertical="center"/>
    </xf>
    <xf numFmtId="0" fontId="11" fillId="12" borderId="4" xfId="0" applyFont="1" applyFill="1" applyBorder="1" applyAlignment="1">
      <alignment horizontal="center" vertical="center"/>
    </xf>
    <xf numFmtId="165" fontId="33" fillId="0" borderId="0" xfId="0" applyNumberFormat="1" applyFont="1" applyBorder="1" applyAlignment="1">
      <alignment horizontal="center" vertical="center"/>
    </xf>
    <xf numFmtId="0" fontId="26" fillId="0" borderId="44" xfId="0" applyFont="1" applyBorder="1" applyAlignment="1">
      <alignment horizontal="center" vertical="center" wrapText="1"/>
    </xf>
    <xf numFmtId="165" fontId="13" fillId="0" borderId="4" xfId="0" applyNumberFormat="1" applyFont="1" applyBorder="1" applyAlignment="1">
      <alignment horizontal="center" vertical="center"/>
    </xf>
    <xf numFmtId="165" fontId="13" fillId="13" borderId="4" xfId="0" applyNumberFormat="1" applyFont="1" applyFill="1" applyBorder="1" applyAlignment="1">
      <alignment horizontal="center" vertical="center"/>
    </xf>
    <xf numFmtId="165" fontId="13" fillId="0" borderId="45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3" fillId="0" borderId="44" xfId="0" applyFont="1" applyBorder="1" applyAlignment="1">
      <alignment vertical="center" wrapText="1"/>
    </xf>
    <xf numFmtId="166" fontId="36" fillId="0" borderId="4" xfId="1" applyNumberFormat="1" applyFont="1" applyFill="1" applyBorder="1" applyAlignment="1">
      <alignment horizontal="center" vertical="center" wrapText="1"/>
    </xf>
    <xf numFmtId="166" fontId="11" fillId="0" borderId="4" xfId="1" applyNumberFormat="1" applyFont="1" applyFill="1" applyBorder="1" applyAlignment="1">
      <alignment horizontal="center" vertical="center"/>
    </xf>
    <xf numFmtId="0" fontId="26" fillId="0" borderId="44" xfId="0" applyFont="1" applyBorder="1" applyAlignment="1">
      <alignment horizontal="right" vertical="center" wrapText="1"/>
    </xf>
    <xf numFmtId="0" fontId="0" fillId="0" borderId="9" xfId="0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165" fontId="11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166" fontId="37" fillId="0" borderId="0" xfId="1" applyNumberFormat="1" applyFont="1" applyFill="1" applyBorder="1" applyAlignment="1">
      <alignment horizontal="center" vertical="center"/>
    </xf>
    <xf numFmtId="0" fontId="19" fillId="0" borderId="38" xfId="0" applyFont="1" applyFill="1" applyBorder="1" applyAlignment="1" applyProtection="1">
      <alignment horizontal="right" vertical="center" wrapText="1"/>
    </xf>
    <xf numFmtId="0" fontId="19" fillId="0" borderId="39" xfId="0" applyFont="1" applyBorder="1" applyAlignment="1">
      <alignment horizontal="right" vertical="center" wrapText="1"/>
    </xf>
    <xf numFmtId="0" fontId="19" fillId="0" borderId="40" xfId="0" applyFont="1" applyBorder="1" applyAlignment="1">
      <alignment horizontal="right"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68" fillId="2" borderId="0" xfId="0" applyFont="1" applyFill="1" applyAlignment="1" applyProtection="1">
      <alignment horizontal="center"/>
    </xf>
    <xf numFmtId="0" fontId="68" fillId="2" borderId="56" xfId="0" applyFont="1" applyFill="1" applyBorder="1" applyAlignment="1" applyProtection="1">
      <alignment horizontal="center" vertical="center"/>
    </xf>
    <xf numFmtId="0" fontId="68" fillId="2" borderId="0" xfId="0" applyFont="1" applyFill="1" applyAlignment="1">
      <alignment horizontal="center"/>
    </xf>
    <xf numFmtId="0" fontId="3" fillId="2" borderId="57" xfId="0" applyFont="1" applyFill="1" applyBorder="1" applyAlignment="1" applyProtection="1">
      <alignment horizontal="center" vertical="center" wrapText="1"/>
    </xf>
    <xf numFmtId="0" fontId="3" fillId="2" borderId="58" xfId="0" applyFont="1" applyFill="1" applyBorder="1" applyAlignment="1" applyProtection="1">
      <alignment horizontal="center" vertical="center" wrapText="1"/>
    </xf>
    <xf numFmtId="0" fontId="3" fillId="2" borderId="59" xfId="0" applyFont="1" applyFill="1" applyBorder="1" applyAlignment="1" applyProtection="1">
      <alignment horizontal="center" vertical="center" wrapText="1"/>
    </xf>
    <xf numFmtId="0" fontId="69" fillId="2" borderId="61" xfId="0" applyFont="1" applyFill="1" applyBorder="1" applyAlignment="1" applyProtection="1">
      <alignment horizontal="center" vertical="center" textRotation="90" wrapText="1"/>
    </xf>
    <xf numFmtId="0" fontId="69" fillId="2" borderId="62" xfId="0" applyFont="1" applyFill="1" applyBorder="1" applyAlignment="1" applyProtection="1">
      <alignment horizontal="center" vertical="center" textRotation="90" wrapText="1"/>
    </xf>
    <xf numFmtId="0" fontId="69" fillId="11" borderId="62" xfId="0" applyFont="1" applyFill="1" applyBorder="1" applyAlignment="1" applyProtection="1">
      <alignment horizontal="center" vertical="center" textRotation="90" wrapText="1"/>
    </xf>
    <xf numFmtId="0" fontId="69" fillId="8" borderId="63" xfId="0" applyFont="1" applyFill="1" applyBorder="1" applyAlignment="1" applyProtection="1">
      <alignment horizontal="center" vertical="center" textRotation="90" wrapText="1"/>
    </xf>
    <xf numFmtId="0" fontId="69" fillId="2" borderId="1" xfId="0" applyFont="1" applyFill="1" applyBorder="1" applyAlignment="1" applyProtection="1">
      <alignment horizontal="center" vertical="center" textRotation="90" wrapText="1"/>
    </xf>
    <xf numFmtId="0" fontId="69" fillId="2" borderId="64" xfId="0" applyFont="1" applyFill="1" applyBorder="1" applyAlignment="1" applyProtection="1">
      <alignment horizontal="center" vertical="center" wrapText="1"/>
    </xf>
    <xf numFmtId="0" fontId="69" fillId="2" borderId="65" xfId="0" applyFont="1" applyFill="1" applyBorder="1" applyAlignment="1" applyProtection="1">
      <alignment horizontal="center" vertical="center" wrapText="1"/>
    </xf>
    <xf numFmtId="0" fontId="69" fillId="8" borderId="65" xfId="0" applyFont="1" applyFill="1" applyBorder="1" applyAlignment="1" applyProtection="1">
      <alignment horizontal="center" vertical="center" wrapText="1"/>
    </xf>
    <xf numFmtId="0" fontId="69" fillId="8" borderId="66" xfId="0" applyFont="1" applyFill="1" applyBorder="1" applyAlignment="1" applyProtection="1">
      <alignment horizontal="center" vertical="center" wrapText="1"/>
    </xf>
    <xf numFmtId="0" fontId="69" fillId="2" borderId="1" xfId="0" applyFont="1" applyFill="1" applyBorder="1" applyAlignment="1" applyProtection="1">
      <alignment horizontal="center" vertical="center" wrapText="1"/>
    </xf>
    <xf numFmtId="0" fontId="3" fillId="2" borderId="25" xfId="0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left" vertical="center"/>
    </xf>
    <xf numFmtId="0" fontId="69" fillId="0" borderId="4" xfId="0" applyFont="1" applyBorder="1" applyAlignment="1">
      <alignment horizontal="center" vertical="center"/>
    </xf>
    <xf numFmtId="0" fontId="3" fillId="4" borderId="31" xfId="0" applyFont="1" applyFill="1" applyBorder="1" applyAlignment="1" applyProtection="1">
      <alignment horizontal="center" vertical="center"/>
    </xf>
    <xf numFmtId="0" fontId="3" fillId="0" borderId="31" xfId="0" applyFont="1" applyFill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left" vertical="center"/>
    </xf>
    <xf numFmtId="0" fontId="3" fillId="4" borderId="25" xfId="0" applyFont="1" applyFill="1" applyBorder="1" applyAlignment="1" applyProtection="1">
      <alignment horizontal="center" vertical="center"/>
    </xf>
    <xf numFmtId="0" fontId="6" fillId="5" borderId="36" xfId="0" applyFont="1" applyFill="1" applyBorder="1" applyAlignment="1" applyProtection="1">
      <alignment vertical="center"/>
    </xf>
    <xf numFmtId="0" fontId="3" fillId="11" borderId="1" xfId="0" applyFont="1" applyFill="1" applyBorder="1" applyAlignment="1" applyProtection="1">
      <alignment horizontal="center" vertical="center"/>
    </xf>
    <xf numFmtId="0" fontId="3" fillId="4" borderId="23" xfId="0" applyFont="1" applyFill="1" applyBorder="1" applyAlignment="1" applyProtection="1">
      <alignment horizontal="center" vertical="center"/>
    </xf>
    <xf numFmtId="0" fontId="3" fillId="4" borderId="1" xfId="0" applyFont="1" applyFill="1" applyBorder="1" applyAlignment="1" applyProtection="1">
      <alignment horizontal="center" vertical="center"/>
    </xf>
    <xf numFmtId="0" fontId="3" fillId="8" borderId="1" xfId="0" applyFont="1" applyFill="1" applyBorder="1" applyAlignment="1" applyProtection="1">
      <alignment horizontal="center" vertical="center"/>
    </xf>
    <xf numFmtId="0" fontId="3" fillId="8" borderId="3" xfId="0" applyFont="1" applyFill="1" applyBorder="1" applyAlignment="1" applyProtection="1">
      <alignment horizontal="center" vertical="center"/>
    </xf>
    <xf numFmtId="0" fontId="6" fillId="2" borderId="36" xfId="0" applyFont="1" applyFill="1" applyBorder="1" applyAlignment="1" applyProtection="1">
      <alignment horizontal="left" vertical="center"/>
    </xf>
    <xf numFmtId="0" fontId="69" fillId="0" borderId="4" xfId="0" applyFont="1" applyFill="1" applyBorder="1" applyAlignment="1">
      <alignment horizontal="center" vertical="center"/>
    </xf>
    <xf numFmtId="0" fontId="6" fillId="5" borderId="36" xfId="0" applyFont="1" applyFill="1" applyBorder="1" applyAlignment="1" applyProtection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3" fillId="11" borderId="31" xfId="0" applyFont="1" applyFill="1" applyBorder="1" applyAlignment="1" applyProtection="1">
      <alignment horizontal="center" vertical="center"/>
    </xf>
    <xf numFmtId="0" fontId="3" fillId="2" borderId="68" xfId="0" applyFont="1" applyFill="1" applyBorder="1" applyAlignment="1" applyProtection="1">
      <alignment horizontal="center" vertical="center" wrapText="1"/>
    </xf>
    <xf numFmtId="166" fontId="3" fillId="2" borderId="5" xfId="0" applyNumberFormat="1" applyFont="1" applyFill="1" applyBorder="1" applyAlignment="1" applyProtection="1">
      <alignment horizontal="center" vertical="center"/>
    </xf>
    <xf numFmtId="166" fontId="3" fillId="2" borderId="6" xfId="0" applyNumberFormat="1" applyFont="1" applyFill="1" applyBorder="1" applyAlignment="1" applyProtection="1">
      <alignment horizontal="center" vertical="center"/>
    </xf>
    <xf numFmtId="166" fontId="3" fillId="0" borderId="6" xfId="0" applyNumberFormat="1" applyFont="1" applyFill="1" applyBorder="1" applyAlignment="1" applyProtection="1">
      <alignment horizontal="center" vertical="center"/>
    </xf>
    <xf numFmtId="166" fontId="3" fillId="0" borderId="7" xfId="0" applyNumberFormat="1" applyFont="1" applyFill="1" applyBorder="1" applyAlignment="1" applyProtection="1">
      <alignment horizontal="center" vertical="center"/>
    </xf>
    <xf numFmtId="166" fontId="3" fillId="2" borderId="1" xfId="0" applyNumberFormat="1" applyFont="1" applyFill="1" applyBorder="1" applyAlignment="1" applyProtection="1">
      <alignment horizontal="center" vertical="center"/>
    </xf>
    <xf numFmtId="0" fontId="3" fillId="8" borderId="7" xfId="0" applyFont="1" applyFill="1" applyBorder="1" applyAlignment="1" applyProtection="1">
      <alignment horizontal="center" vertical="center" wrapText="1"/>
    </xf>
    <xf numFmtId="0" fontId="3" fillId="8" borderId="37" xfId="0" applyFont="1" applyFill="1" applyBorder="1" applyAlignment="1" applyProtection="1">
      <alignment horizontal="center" vertical="center" wrapText="1"/>
    </xf>
    <xf numFmtId="165" fontId="3" fillId="11" borderId="11" xfId="0" applyNumberFormat="1" applyFont="1" applyFill="1" applyBorder="1" applyAlignment="1" applyProtection="1">
      <alignment horizontal="center" vertical="center" wrapText="1"/>
    </xf>
    <xf numFmtId="0" fontId="70" fillId="0" borderId="7" xfId="0" applyFont="1" applyFill="1" applyBorder="1" applyAlignment="1" applyProtection="1">
      <alignment horizontal="center" vertical="center" wrapText="1"/>
    </xf>
    <xf numFmtId="0" fontId="70" fillId="0" borderId="37" xfId="0" applyFont="1" applyFill="1" applyBorder="1" applyAlignment="1" applyProtection="1">
      <alignment horizontal="center" vertical="center" wrapText="1"/>
    </xf>
    <xf numFmtId="165" fontId="70" fillId="0" borderId="11" xfId="0" applyNumberFormat="1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166" fontId="69" fillId="0" borderId="23" xfId="123" applyNumberFormat="1" applyFont="1" applyFill="1" applyBorder="1" applyAlignment="1" applyProtection="1">
      <alignment horizontal="center" vertical="center"/>
    </xf>
    <xf numFmtId="166" fontId="71" fillId="0" borderId="23" xfId="123" applyNumberFormat="1" applyFont="1" applyFill="1" applyBorder="1" applyAlignment="1" applyProtection="1">
      <alignment horizontal="center" vertical="center" wrapText="1"/>
    </xf>
    <xf numFmtId="0" fontId="72" fillId="0" borderId="8" xfId="0" applyFont="1" applyFill="1" applyBorder="1" applyAlignment="1" applyProtection="1">
      <alignment horizontal="right" vertical="center" wrapText="1"/>
    </xf>
    <xf numFmtId="0" fontId="73" fillId="0" borderId="9" xfId="0" applyFont="1" applyFill="1" applyBorder="1" applyAlignment="1">
      <alignment horizontal="right" vertical="center" wrapText="1"/>
    </xf>
    <xf numFmtId="0" fontId="73" fillId="0" borderId="10" xfId="0" applyFont="1" applyBorder="1" applyAlignment="1">
      <alignment horizontal="right" vertical="center"/>
    </xf>
    <xf numFmtId="0" fontId="72" fillId="0" borderId="29" xfId="0" applyFont="1" applyFill="1" applyBorder="1" applyAlignment="1" applyProtection="1">
      <alignment horizontal="center" vertical="center"/>
    </xf>
    <xf numFmtId="0" fontId="72" fillId="0" borderId="5" xfId="0" applyFont="1" applyFill="1" applyBorder="1" applyAlignment="1" applyProtection="1">
      <alignment horizontal="center" vertical="center"/>
    </xf>
    <xf numFmtId="0" fontId="72" fillId="0" borderId="6" xfId="0" applyFont="1" applyFill="1" applyBorder="1" applyAlignment="1" applyProtection="1">
      <alignment horizontal="center" vertical="center"/>
    </xf>
    <xf numFmtId="0" fontId="72" fillId="0" borderId="7" xfId="0" applyFont="1" applyFill="1" applyBorder="1" applyAlignment="1" applyProtection="1">
      <alignment horizontal="center" vertical="center"/>
    </xf>
    <xf numFmtId="0" fontId="72" fillId="0" borderId="69" xfId="0" applyFont="1" applyFill="1" applyBorder="1" applyAlignment="1" applyProtection="1">
      <alignment horizontal="right" vertical="center" wrapText="1"/>
    </xf>
    <xf numFmtId="0" fontId="72" fillId="0" borderId="9" xfId="0" applyFont="1" applyFill="1" applyBorder="1" applyAlignment="1" applyProtection="1">
      <alignment horizontal="right" vertical="center" wrapText="1"/>
    </xf>
    <xf numFmtId="0" fontId="72" fillId="0" borderId="10" xfId="0" applyFont="1" applyFill="1" applyBorder="1" applyAlignment="1" applyProtection="1">
      <alignment horizontal="right" vertical="center" wrapText="1"/>
    </xf>
    <xf numFmtId="165" fontId="72" fillId="0" borderId="11" xfId="0" applyNumberFormat="1" applyFont="1" applyFill="1" applyBorder="1" applyAlignment="1" applyProtection="1">
      <alignment horizontal="center" vertical="center" wrapText="1"/>
    </xf>
    <xf numFmtId="0" fontId="72" fillId="0" borderId="4" xfId="0" applyFont="1" applyFill="1" applyBorder="1" applyAlignment="1" applyProtection="1">
      <alignment horizontal="right" vertical="center" wrapText="1"/>
    </xf>
    <xf numFmtId="165" fontId="72" fillId="0" borderId="4" xfId="0" applyNumberFormat="1" applyFont="1" applyFill="1" applyBorder="1" applyAlignment="1" applyProtection="1">
      <alignment horizontal="center" vertical="center" wrapText="1"/>
    </xf>
    <xf numFmtId="0" fontId="0" fillId="2" borderId="0" xfId="0" applyFont="1" applyFill="1" applyBorder="1" applyProtection="1"/>
    <xf numFmtId="0" fontId="74" fillId="2" borderId="0" xfId="0" applyFont="1" applyFill="1" applyBorder="1" applyAlignment="1" applyProtection="1">
      <alignment horizontal="center" vertical="center"/>
    </xf>
    <xf numFmtId="0" fontId="74" fillId="2" borderId="0" xfId="0" applyFont="1" applyFill="1" applyBorder="1" applyAlignment="1">
      <alignment horizontal="center" vertical="center"/>
    </xf>
    <xf numFmtId="0" fontId="68" fillId="2" borderId="0" xfId="0" applyFont="1" applyFill="1" applyBorder="1" applyAlignment="1">
      <alignment horizontal="center"/>
    </xf>
    <xf numFmtId="0" fontId="2" fillId="2" borderId="4" xfId="0" applyFont="1" applyFill="1" applyBorder="1" applyAlignment="1" applyProtection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68" fillId="2" borderId="4" xfId="0" applyFont="1" applyFill="1" applyBorder="1" applyAlignment="1" applyProtection="1">
      <alignment horizontal="center"/>
    </xf>
    <xf numFmtId="0" fontId="68" fillId="2" borderId="4" xfId="0" applyFont="1" applyFill="1" applyBorder="1" applyAlignment="1" applyProtection="1">
      <alignment horizontal="center" vertical="center"/>
    </xf>
    <xf numFmtId="0" fontId="68" fillId="2" borderId="4" xfId="0" applyFont="1" applyFill="1" applyBorder="1" applyAlignment="1">
      <alignment horizontal="center"/>
    </xf>
    <xf numFmtId="0" fontId="69" fillId="2" borderId="4" xfId="0" applyFont="1" applyFill="1" applyBorder="1" applyAlignment="1" applyProtection="1">
      <alignment horizontal="center" vertical="center" textRotation="90" wrapText="1"/>
    </xf>
    <xf numFmtId="0" fontId="69" fillId="2" borderId="4" xfId="0" applyFont="1" applyFill="1" applyBorder="1" applyAlignment="1" applyProtection="1">
      <alignment horizontal="center" vertical="center" wrapText="1"/>
    </xf>
    <xf numFmtId="165" fontId="3" fillId="4" borderId="31" xfId="0" applyNumberFormat="1" applyFont="1" applyFill="1" applyBorder="1" applyAlignment="1" applyProtection="1">
      <alignment horizontal="center" vertical="center"/>
    </xf>
    <xf numFmtId="165" fontId="75" fillId="0" borderId="31" xfId="0" applyNumberFormat="1" applyFont="1" applyFill="1" applyBorder="1" applyAlignment="1" applyProtection="1">
      <alignment horizontal="center" vertical="center"/>
    </xf>
    <xf numFmtId="0" fontId="70" fillId="2" borderId="68" xfId="0" applyFont="1" applyFill="1" applyBorder="1" applyAlignment="1" applyProtection="1">
      <alignment horizontal="center" vertical="center" wrapText="1"/>
    </xf>
    <xf numFmtId="166" fontId="70" fillId="2" borderId="5" xfId="0" applyNumberFormat="1" applyFont="1" applyFill="1" applyBorder="1" applyAlignment="1" applyProtection="1">
      <alignment horizontal="center" vertical="center"/>
    </xf>
    <xf numFmtId="166" fontId="70" fillId="2" borderId="6" xfId="0" applyNumberFormat="1" applyFont="1" applyFill="1" applyBorder="1" applyAlignment="1" applyProtection="1">
      <alignment horizontal="center" vertical="center"/>
    </xf>
    <xf numFmtId="166" fontId="70" fillId="0" borderId="6" xfId="0" applyNumberFormat="1" applyFont="1" applyFill="1" applyBorder="1" applyAlignment="1" applyProtection="1">
      <alignment horizontal="center" vertical="center"/>
    </xf>
    <xf numFmtId="166" fontId="70" fillId="0" borderId="7" xfId="0" applyNumberFormat="1" applyFont="1" applyFill="1" applyBorder="1" applyAlignment="1" applyProtection="1">
      <alignment horizontal="center" vertical="center"/>
    </xf>
    <xf numFmtId="166" fontId="70" fillId="2" borderId="4" xfId="0" applyNumberFormat="1" applyFont="1" applyFill="1" applyBorder="1" applyAlignment="1" applyProtection="1">
      <alignment horizontal="center" vertical="center"/>
    </xf>
    <xf numFmtId="166" fontId="69" fillId="2" borderId="23" xfId="123" applyNumberFormat="1" applyFont="1" applyFill="1" applyBorder="1" applyAlignment="1" applyProtection="1">
      <alignment horizontal="center" vertical="center"/>
    </xf>
    <xf numFmtId="0" fontId="72" fillId="0" borderId="70" xfId="0" applyFont="1" applyFill="1" applyBorder="1" applyAlignment="1" applyProtection="1">
      <alignment horizontal="right" vertical="center" wrapText="1"/>
    </xf>
    <xf numFmtId="0" fontId="72" fillId="0" borderId="71" xfId="0" applyFont="1" applyFill="1" applyBorder="1" applyAlignment="1" applyProtection="1">
      <alignment horizontal="right" vertical="center" wrapText="1"/>
    </xf>
    <xf numFmtId="0" fontId="72" fillId="0" borderId="72" xfId="0" applyFont="1" applyFill="1" applyBorder="1" applyAlignment="1" applyProtection="1">
      <alignment horizontal="right" vertical="center" wrapText="1"/>
    </xf>
    <xf numFmtId="0" fontId="72" fillId="0" borderId="7" xfId="0" applyFont="1" applyFill="1" applyBorder="1" applyAlignment="1" applyProtection="1">
      <alignment horizontal="right" vertical="center" wrapText="1"/>
    </xf>
    <xf numFmtId="0" fontId="72" fillId="0" borderId="37" xfId="0" applyFont="1" applyFill="1" applyBorder="1" applyAlignment="1" applyProtection="1">
      <alignment horizontal="right" vertical="center" wrapText="1"/>
    </xf>
    <xf numFmtId="0" fontId="72" fillId="0" borderId="73" xfId="0" applyFont="1" applyFill="1" applyBorder="1" applyAlignment="1" applyProtection="1">
      <alignment horizontal="right" vertical="center" wrapText="1"/>
    </xf>
    <xf numFmtId="0" fontId="2" fillId="2" borderId="0" xfId="0" applyFont="1" applyFill="1" applyBorder="1" applyAlignment="1" applyProtection="1">
      <alignment horizontal="center"/>
    </xf>
    <xf numFmtId="0" fontId="2" fillId="2" borderId="0" xfId="0" applyFont="1" applyFill="1" applyAlignment="1">
      <alignment horizontal="center"/>
    </xf>
    <xf numFmtId="0" fontId="68" fillId="2" borderId="0" xfId="0" applyFont="1" applyFill="1" applyBorder="1" applyAlignment="1" applyProtection="1">
      <alignment horizontal="left" vertical="center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 textRotation="90" wrapText="1"/>
    </xf>
    <xf numFmtId="0" fontId="3" fillId="52" borderId="4" xfId="0" applyFont="1" applyFill="1" applyBorder="1" applyAlignment="1" applyProtection="1">
      <alignment horizontal="center" vertical="center" textRotation="90" wrapText="1"/>
    </xf>
    <xf numFmtId="0" fontId="69" fillId="11" borderId="4" xfId="0" applyFont="1" applyFill="1" applyBorder="1" applyAlignment="1" applyProtection="1">
      <alignment horizontal="center" vertical="center" textRotation="90" wrapText="1"/>
    </xf>
    <xf numFmtId="0" fontId="69" fillId="5" borderId="4" xfId="0" applyFont="1" applyFill="1" applyBorder="1" applyAlignment="1" applyProtection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textRotation="90"/>
    </xf>
    <xf numFmtId="0" fontId="0" fillId="0" borderId="11" xfId="0" applyBorder="1" applyAlignment="1">
      <alignment horizontal="center" vertical="center" wrapText="1"/>
    </xf>
    <xf numFmtId="0" fontId="69" fillId="2" borderId="11" xfId="0" applyFont="1" applyFill="1" applyBorder="1" applyAlignment="1" applyProtection="1">
      <alignment horizontal="center" vertical="center" wrapText="1"/>
    </xf>
    <xf numFmtId="0" fontId="69" fillId="8" borderId="11" xfId="0" applyFont="1" applyFill="1" applyBorder="1" applyAlignment="1" applyProtection="1">
      <alignment horizontal="center" vertical="center" wrapText="1"/>
    </xf>
    <xf numFmtId="0" fontId="69" fillId="5" borderId="11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left" vertical="center"/>
    </xf>
    <xf numFmtId="1" fontId="77" fillId="0" borderId="4" xfId="0" applyNumberFormat="1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26" fillId="0" borderId="4" xfId="0" applyFont="1" applyFill="1" applyBorder="1" applyAlignment="1">
      <alignment horizontal="center" vertical="center"/>
    </xf>
    <xf numFmtId="0" fontId="3" fillId="9" borderId="4" xfId="0" applyFont="1" applyFill="1" applyBorder="1" applyAlignment="1" applyProtection="1">
      <alignment horizontal="center" vertical="center"/>
    </xf>
    <xf numFmtId="0" fontId="3" fillId="9" borderId="4" xfId="0" applyFont="1" applyFill="1" applyBorder="1" applyAlignment="1" applyProtection="1">
      <alignment vertical="center"/>
    </xf>
    <xf numFmtId="1" fontId="77" fillId="9" borderId="4" xfId="0" applyNumberFormat="1" applyFont="1" applyFill="1" applyBorder="1" applyAlignment="1">
      <alignment horizontal="center" vertical="center"/>
    </xf>
    <xf numFmtId="0" fontId="3" fillId="9" borderId="4" xfId="0" applyFont="1" applyFill="1" applyBorder="1" applyAlignment="1" applyProtection="1">
      <alignment horizontal="center" vertical="center" wrapText="1"/>
    </xf>
    <xf numFmtId="0" fontId="0" fillId="9" borderId="4" xfId="0" applyFill="1" applyBorder="1" applyAlignment="1">
      <alignment horizontal="center" vertical="center" wrapText="1"/>
    </xf>
    <xf numFmtId="1" fontId="77" fillId="53" borderId="4" xfId="0" applyNumberFormat="1" applyFont="1" applyFill="1" applyBorder="1" applyAlignment="1">
      <alignment horizontal="center" vertical="center"/>
    </xf>
    <xf numFmtId="0" fontId="78" fillId="9" borderId="4" xfId="0" applyFont="1" applyFill="1" applyBorder="1" applyAlignment="1" applyProtection="1">
      <alignment horizontal="center" vertical="center"/>
    </xf>
    <xf numFmtId="0" fontId="76" fillId="9" borderId="4" xfId="0" applyFont="1" applyFill="1" applyBorder="1" applyAlignment="1" applyProtection="1">
      <alignment horizontal="center" vertical="center"/>
    </xf>
    <xf numFmtId="0" fontId="6" fillId="0" borderId="4" xfId="0" applyFont="1" applyFill="1" applyBorder="1" applyAlignment="1" applyProtection="1">
      <alignment horizontal="left" vertical="center" wrapText="1"/>
    </xf>
    <xf numFmtId="9" fontId="6" fillId="0" borderId="4" xfId="0" applyNumberFormat="1" applyFont="1" applyFill="1" applyBorder="1" applyAlignment="1" applyProtection="1">
      <alignment horizontal="center" vertical="center"/>
    </xf>
    <xf numFmtId="166" fontId="73" fillId="0" borderId="4" xfId="123" applyNumberFormat="1" applyFont="1" applyFill="1" applyBorder="1" applyAlignment="1" applyProtection="1">
      <alignment horizontal="center" vertical="center"/>
    </xf>
    <xf numFmtId="166" fontId="79" fillId="0" borderId="4" xfId="123" applyNumberFormat="1" applyFont="1" applyFill="1" applyBorder="1" applyAlignment="1" applyProtection="1">
      <alignment horizontal="center" vertical="center"/>
    </xf>
    <xf numFmtId="166" fontId="80" fillId="0" borderId="4" xfId="123" applyNumberFormat="1" applyFont="1" applyFill="1" applyBorder="1" applyAlignment="1" applyProtection="1">
      <alignment horizontal="center" vertical="center"/>
    </xf>
    <xf numFmtId="166" fontId="81" fillId="0" borderId="4" xfId="123" applyNumberFormat="1" applyFont="1" applyFill="1" applyBorder="1" applyAlignment="1" applyProtection="1">
      <alignment horizontal="center" vertical="center" wrapText="1"/>
    </xf>
    <xf numFmtId="0" fontId="6" fillId="9" borderId="4" xfId="0" applyFont="1" applyFill="1" applyBorder="1" applyAlignment="1" applyProtection="1">
      <alignment horizontal="center" vertical="center" wrapText="1"/>
    </xf>
    <xf numFmtId="171" fontId="3" fillId="9" borderId="4" xfId="0" applyNumberFormat="1" applyFont="1" applyFill="1" applyBorder="1" applyAlignment="1" applyProtection="1">
      <alignment horizontal="center" vertical="center"/>
    </xf>
    <xf numFmtId="0" fontId="75" fillId="0" borderId="4" xfId="0" applyFont="1" applyFill="1" applyBorder="1" applyAlignment="1" applyProtection="1">
      <alignment horizontal="right" vertical="center" wrapText="1"/>
    </xf>
    <xf numFmtId="171" fontId="70" fillId="0" borderId="4" xfId="0" applyNumberFormat="1" applyFont="1" applyFill="1" applyBorder="1" applyAlignment="1" applyProtection="1">
      <alignment horizontal="center" vertical="center"/>
    </xf>
    <xf numFmtId="0" fontId="25" fillId="0" borderId="8" xfId="0" applyFont="1" applyFill="1" applyBorder="1" applyAlignment="1" applyProtection="1">
      <alignment horizontal="right" vertical="center" wrapText="1"/>
    </xf>
    <xf numFmtId="0" fontId="0" fillId="0" borderId="9" xfId="0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right" vertical="center" wrapText="1"/>
    </xf>
    <xf numFmtId="0" fontId="70" fillId="0" borderId="4" xfId="0" applyFont="1" applyFill="1" applyBorder="1" applyAlignment="1" applyProtection="1">
      <alignment horizontal="center" vertical="center"/>
    </xf>
    <xf numFmtId="0" fontId="85" fillId="0" borderId="4" xfId="0" applyFont="1" applyFill="1" applyBorder="1" applyAlignment="1" applyProtection="1">
      <alignment horizontal="right" vertical="center" wrapText="1"/>
    </xf>
    <xf numFmtId="171" fontId="85" fillId="0" borderId="4" xfId="0" applyNumberFormat="1" applyFont="1" applyFill="1" applyBorder="1" applyAlignment="1" applyProtection="1">
      <alignment horizontal="center" vertical="center"/>
    </xf>
    <xf numFmtId="0" fontId="87" fillId="0" borderId="8" xfId="0" applyFont="1" applyFill="1" applyBorder="1" applyAlignment="1" applyProtection="1">
      <alignment horizontal="right" vertical="center" wrapText="1"/>
    </xf>
    <xf numFmtId="0" fontId="87" fillId="0" borderId="9" xfId="0" applyFont="1" applyFill="1" applyBorder="1" applyAlignment="1" applyProtection="1">
      <alignment horizontal="right" vertical="center" wrapText="1"/>
    </xf>
    <xf numFmtId="0" fontId="87" fillId="0" borderId="10" xfId="0" applyFont="1" applyFill="1" applyBorder="1" applyAlignment="1" applyProtection="1">
      <alignment horizontal="right" vertical="center" wrapText="1"/>
    </xf>
    <xf numFmtId="0" fontId="68" fillId="2" borderId="56" xfId="0" applyFont="1" applyFill="1" applyBorder="1" applyAlignment="1" applyProtection="1">
      <alignment horizontal="left" vertical="center"/>
    </xf>
    <xf numFmtId="0" fontId="3" fillId="2" borderId="74" xfId="0" applyFont="1" applyFill="1" applyBorder="1" applyAlignment="1" applyProtection="1">
      <alignment horizontal="center" vertical="center" wrapText="1"/>
    </xf>
    <xf numFmtId="0" fontId="3" fillId="52" borderId="60" xfId="0" applyFont="1" applyFill="1" applyBorder="1" applyAlignment="1" applyProtection="1">
      <alignment horizontal="center" vertical="center" textRotation="90" wrapText="1"/>
    </xf>
    <xf numFmtId="0" fontId="69" fillId="54" borderId="62" xfId="0" applyFont="1" applyFill="1" applyBorder="1" applyAlignment="1" applyProtection="1">
      <alignment horizontal="center" vertical="center" textRotation="90" wrapText="1"/>
    </xf>
    <xf numFmtId="0" fontId="69" fillId="54" borderId="63" xfId="0" applyFont="1" applyFill="1" applyBorder="1" applyAlignment="1" applyProtection="1">
      <alignment horizontal="center" vertical="center" textRotation="90" wrapText="1"/>
    </xf>
    <xf numFmtId="0" fontId="69" fillId="2" borderId="6" xfId="0" applyFont="1" applyFill="1" applyBorder="1" applyAlignment="1" applyProtection="1">
      <alignment horizontal="center" vertical="center" textRotation="90" wrapText="1"/>
    </xf>
    <xf numFmtId="0" fontId="0" fillId="2" borderId="0" xfId="0" applyFill="1"/>
    <xf numFmtId="0" fontId="0" fillId="0" borderId="75" xfId="0" applyBorder="1" applyAlignment="1">
      <alignment horizontal="center" vertical="center"/>
    </xf>
    <xf numFmtId="0" fontId="3" fillId="52" borderId="74" xfId="0" applyFont="1" applyFill="1" applyBorder="1" applyAlignment="1" applyProtection="1">
      <alignment horizontal="center" vertical="center" textRotation="90" wrapText="1"/>
    </xf>
    <xf numFmtId="0" fontId="69" fillId="2" borderId="5" xfId="0" applyFont="1" applyFill="1" applyBorder="1" applyAlignment="1" applyProtection="1">
      <alignment horizontal="center" vertical="center" wrapText="1"/>
    </xf>
    <xf numFmtId="0" fontId="69" fillId="54" borderId="65" xfId="0" applyFont="1" applyFill="1" applyBorder="1" applyAlignment="1" applyProtection="1">
      <alignment horizontal="center" vertical="center" wrapText="1"/>
    </xf>
    <xf numFmtId="0" fontId="69" fillId="54" borderId="7" xfId="0" applyFont="1" applyFill="1" applyBorder="1" applyAlignment="1" applyProtection="1">
      <alignment horizontal="center" vertical="center" wrapText="1"/>
    </xf>
    <xf numFmtId="0" fontId="69" fillId="2" borderId="6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left" vertical="center"/>
    </xf>
    <xf numFmtId="165" fontId="10" fillId="9" borderId="1" xfId="0" applyNumberFormat="1" applyFont="1" applyFill="1" applyBorder="1" applyAlignment="1">
      <alignment horizontal="center" vertical="center"/>
    </xf>
    <xf numFmtId="165" fontId="13" fillId="0" borderId="1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0" borderId="3" xfId="0" applyFont="1" applyBorder="1" applyAlignment="1" applyProtection="1">
      <alignment horizontal="left" vertical="center"/>
    </xf>
    <xf numFmtId="0" fontId="3" fillId="11" borderId="31" xfId="0" applyFont="1" applyFill="1" applyBorder="1" applyAlignment="1" applyProtection="1">
      <alignment horizontal="center" vertical="center"/>
    </xf>
    <xf numFmtId="0" fontId="3" fillId="11" borderId="36" xfId="0" applyFont="1" applyFill="1" applyBorder="1" applyAlignment="1" applyProtection="1">
      <alignment horizontal="center" vertical="center"/>
    </xf>
    <xf numFmtId="0" fontId="69" fillId="0" borderId="0" xfId="0" applyFont="1" applyFill="1" applyBorder="1" applyAlignment="1">
      <alignment horizontal="center" vertical="center"/>
    </xf>
    <xf numFmtId="0" fontId="3" fillId="4" borderId="32" xfId="0" applyFont="1" applyFill="1" applyBorder="1" applyAlignment="1" applyProtection="1">
      <alignment horizontal="left" vertical="center" wrapText="1"/>
    </xf>
    <xf numFmtId="0" fontId="3" fillId="4" borderId="73" xfId="0" applyFont="1" applyFill="1" applyBorder="1" applyAlignment="1" applyProtection="1">
      <alignment horizontal="left" vertical="center" wrapText="1"/>
    </xf>
    <xf numFmtId="0" fontId="70" fillId="2" borderId="4" xfId="0" applyFont="1" applyFill="1" applyBorder="1" applyAlignment="1" applyProtection="1">
      <alignment horizontal="left" vertical="center" wrapText="1"/>
    </xf>
    <xf numFmtId="9" fontId="70" fillId="0" borderId="4" xfId="0" applyNumberFormat="1" applyFont="1" applyFill="1" applyBorder="1" applyAlignment="1" applyProtection="1">
      <alignment horizontal="center" vertical="center"/>
    </xf>
    <xf numFmtId="166" fontId="75" fillId="2" borderId="4" xfId="0" applyNumberFormat="1" applyFont="1" applyFill="1" applyBorder="1" applyAlignment="1" applyProtection="1">
      <alignment horizontal="center" vertical="center"/>
    </xf>
    <xf numFmtId="166" fontId="88" fillId="2" borderId="4" xfId="0" applyNumberFormat="1" applyFont="1" applyFill="1" applyBorder="1" applyAlignment="1" applyProtection="1">
      <alignment horizontal="center" vertical="center"/>
    </xf>
    <xf numFmtId="166" fontId="75" fillId="2" borderId="4" xfId="0" applyNumberFormat="1" applyFont="1" applyFill="1" applyBorder="1" applyAlignment="1" applyProtection="1">
      <alignment horizontal="center" vertical="center" wrapText="1"/>
    </xf>
    <xf numFmtId="171" fontId="90" fillId="0" borderId="4" xfId="0" applyNumberFormat="1" applyFont="1" applyFill="1" applyBorder="1" applyAlignment="1" applyProtection="1">
      <alignment horizontal="center" vertical="center"/>
    </xf>
    <xf numFmtId="171" fontId="3" fillId="0" borderId="0" xfId="0" applyNumberFormat="1" applyFont="1" applyFill="1" applyBorder="1" applyAlignment="1" applyProtection="1">
      <alignment horizontal="center" vertical="center"/>
    </xf>
    <xf numFmtId="166" fontId="3" fillId="2" borderId="0" xfId="0" applyNumberFormat="1" applyFont="1" applyFill="1" applyBorder="1" applyAlignment="1" applyProtection="1">
      <alignment horizontal="center" vertical="center"/>
    </xf>
    <xf numFmtId="171" fontId="86" fillId="0" borderId="4" xfId="0" applyNumberFormat="1" applyFont="1" applyFill="1" applyBorder="1" applyAlignment="1" applyProtection="1">
      <alignment horizontal="center" vertical="center"/>
    </xf>
    <xf numFmtId="171" fontId="86" fillId="0" borderId="29" xfId="0" applyNumberFormat="1" applyFont="1" applyFill="1" applyBorder="1" applyAlignment="1" applyProtection="1">
      <alignment horizontal="center" vertical="center"/>
    </xf>
    <xf numFmtId="171" fontId="86" fillId="0" borderId="68" xfId="0" applyNumberFormat="1" applyFont="1" applyFill="1" applyBorder="1" applyAlignment="1" applyProtection="1">
      <alignment horizontal="center" vertical="center"/>
    </xf>
    <xf numFmtId="171" fontId="4" fillId="0" borderId="0" xfId="0" applyNumberFormat="1" applyFont="1" applyFill="1" applyBorder="1" applyAlignment="1" applyProtection="1">
      <alignment horizontal="center" vertical="center"/>
    </xf>
    <xf numFmtId="166" fontId="4" fillId="2" borderId="0" xfId="0" applyNumberFormat="1" applyFont="1" applyFill="1" applyBorder="1" applyAlignment="1" applyProtection="1">
      <alignment horizontal="center" vertical="center"/>
    </xf>
    <xf numFmtId="171" fontId="87" fillId="0" borderId="4" xfId="0" applyNumberFormat="1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/>
    <xf numFmtId="0" fontId="91" fillId="0" borderId="0" xfId="116" applyFont="1" applyFill="1" applyAlignment="1">
      <alignment horizontal="center" vertical="center" wrapText="1"/>
    </xf>
    <xf numFmtId="0" fontId="91" fillId="0" borderId="77" xfId="116" applyFont="1" applyFill="1" applyBorder="1" applyAlignment="1">
      <alignment horizontal="center" vertical="center" wrapText="1"/>
    </xf>
    <xf numFmtId="0" fontId="0" fillId="0" borderId="77" xfId="0" applyBorder="1" applyAlignment="1">
      <alignment horizontal="center" vertical="center" wrapText="1"/>
    </xf>
    <xf numFmtId="0" fontId="91" fillId="0" borderId="0" xfId="116" applyFont="1" applyFill="1" applyAlignment="1">
      <alignment horizontal="center" vertical="center" wrapText="1"/>
    </xf>
    <xf numFmtId="0" fontId="93" fillId="0" borderId="78" xfId="116" applyFont="1" applyFill="1" applyBorder="1" applyAlignment="1">
      <alignment horizontal="center" vertical="center" wrapText="1"/>
    </xf>
    <xf numFmtId="0" fontId="94" fillId="0" borderId="78" xfId="116" applyFont="1" applyFill="1" applyBorder="1" applyAlignment="1">
      <alignment horizontal="center" vertical="center" wrapText="1"/>
    </xf>
    <xf numFmtId="0" fontId="93" fillId="0" borderId="78" xfId="116" applyFont="1" applyFill="1" applyBorder="1" applyAlignment="1">
      <alignment horizontal="center" vertical="center"/>
    </xf>
    <xf numFmtId="0" fontId="95" fillId="55" borderId="78" xfId="116" applyFont="1" applyFill="1" applyBorder="1" applyAlignment="1">
      <alignment horizontal="center" vertical="center" wrapText="1"/>
    </xf>
    <xf numFmtId="0" fontId="96" fillId="0" borderId="78" xfId="116" applyFont="1" applyFill="1" applyBorder="1" applyAlignment="1">
      <alignment horizontal="center" vertical="center" wrapText="1"/>
    </xf>
    <xf numFmtId="0" fontId="94" fillId="55" borderId="78" xfId="116" applyFont="1" applyFill="1" applyBorder="1" applyAlignment="1">
      <alignment horizontal="center" vertical="center" wrapText="1"/>
    </xf>
    <xf numFmtId="0" fontId="95" fillId="55" borderId="78" xfId="116" applyFont="1" applyFill="1" applyBorder="1" applyAlignment="1">
      <alignment horizontal="center" vertical="center"/>
    </xf>
    <xf numFmtId="0" fontId="95" fillId="0" borderId="78" xfId="116" applyFont="1" applyFill="1" applyBorder="1" applyAlignment="1">
      <alignment horizontal="center" vertical="center" wrapText="1"/>
    </xf>
    <xf numFmtId="0" fontId="95" fillId="55" borderId="78" xfId="116" applyFont="1" applyFill="1" applyBorder="1" applyAlignment="1">
      <alignment horizontal="center" vertical="center"/>
    </xf>
    <xf numFmtId="0" fontId="96" fillId="0" borderId="79" xfId="116" applyFont="1" applyFill="1" applyBorder="1" applyAlignment="1">
      <alignment horizontal="center" vertical="center" wrapText="1"/>
    </xf>
    <xf numFmtId="0" fontId="97" fillId="0" borderId="80" xfId="116" applyFont="1" applyFill="1" applyBorder="1" applyAlignment="1">
      <alignment vertical="center"/>
    </xf>
    <xf numFmtId="0" fontId="98" fillId="55" borderId="80" xfId="116" applyFont="1" applyFill="1" applyBorder="1" applyAlignment="1">
      <alignment horizontal="center" vertical="center"/>
    </xf>
    <xf numFmtId="165" fontId="77" fillId="53" borderId="80" xfId="116" applyNumberFormat="1" applyFont="1" applyFill="1" applyBorder="1" applyAlignment="1">
      <alignment horizontal="center" vertical="center"/>
    </xf>
    <xf numFmtId="1" fontId="98" fillId="55" borderId="78" xfId="116" applyNumberFormat="1" applyFont="1" applyFill="1" applyBorder="1" applyAlignment="1">
      <alignment horizontal="center" vertical="center"/>
    </xf>
    <xf numFmtId="0" fontId="97" fillId="0" borderId="78" xfId="116" applyFont="1" applyFill="1" applyBorder="1" applyAlignment="1">
      <alignment vertical="center"/>
    </xf>
    <xf numFmtId="0" fontId="99" fillId="53" borderId="78" xfId="116" applyFont="1" applyFill="1" applyBorder="1" applyAlignment="1">
      <alignment vertical="center"/>
    </xf>
    <xf numFmtId="0" fontId="77" fillId="53" borderId="78" xfId="116" applyFont="1" applyFill="1" applyBorder="1" applyAlignment="1">
      <alignment horizontal="center" vertical="center"/>
    </xf>
    <xf numFmtId="0" fontId="97" fillId="0" borderId="81" xfId="116" applyFont="1" applyFill="1" applyBorder="1" applyAlignment="1">
      <alignment vertical="center"/>
    </xf>
    <xf numFmtId="0" fontId="100" fillId="53" borderId="78" xfId="116" applyFont="1" applyFill="1" applyBorder="1" applyAlignment="1">
      <alignment horizontal="center" vertical="center" wrapText="1"/>
    </xf>
    <xf numFmtId="0" fontId="98" fillId="53" borderId="80" xfId="116" applyFont="1" applyFill="1" applyBorder="1" applyAlignment="1">
      <alignment horizontal="center" vertical="center"/>
    </xf>
    <xf numFmtId="165" fontId="77" fillId="53" borderId="82" xfId="116" applyNumberFormat="1" applyFont="1" applyFill="1" applyBorder="1" applyAlignment="1">
      <alignment horizontal="center" vertical="center"/>
    </xf>
    <xf numFmtId="0" fontId="98" fillId="53" borderId="82" xfId="116" applyFont="1" applyFill="1" applyBorder="1" applyAlignment="1">
      <alignment horizontal="center" vertical="center"/>
    </xf>
    <xf numFmtId="0" fontId="101" fillId="55" borderId="78" xfId="0" applyFont="1" applyFill="1" applyBorder="1" applyAlignment="1" applyProtection="1">
      <alignment horizontal="left" vertical="center" wrapText="1"/>
    </xf>
    <xf numFmtId="9" fontId="102" fillId="0" borderId="80" xfId="0" applyNumberFormat="1" applyFont="1" applyFill="1" applyBorder="1" applyAlignment="1" applyProtection="1">
      <alignment horizontal="center" vertical="center"/>
    </xf>
    <xf numFmtId="166" fontId="101" fillId="55" borderId="83" xfId="0" applyNumberFormat="1" applyFont="1" applyFill="1" applyBorder="1" applyAlignment="1" applyProtection="1">
      <alignment horizontal="center" vertical="center"/>
    </xf>
    <xf numFmtId="166" fontId="102" fillId="55" borderId="79" xfId="0" applyNumberFormat="1" applyFont="1" applyFill="1" applyBorder="1" applyAlignment="1" applyProtection="1">
      <alignment horizontal="center" vertical="center"/>
    </xf>
    <xf numFmtId="166" fontId="102" fillId="55" borderId="84" xfId="0" applyNumberFormat="1" applyFont="1" applyFill="1" applyBorder="1" applyAlignment="1" applyProtection="1">
      <alignment horizontal="center" vertical="center"/>
    </xf>
    <xf numFmtId="0" fontId="103" fillId="0" borderId="85" xfId="0" applyFont="1" applyBorder="1" applyAlignment="1">
      <alignment horizontal="center" vertical="center" wrapText="1"/>
    </xf>
    <xf numFmtId="165" fontId="104" fillId="0" borderId="86" xfId="116" applyNumberFormat="1" applyFont="1" applyFill="1" applyBorder="1" applyAlignment="1">
      <alignment horizontal="center" vertical="center"/>
    </xf>
    <xf numFmtId="166" fontId="102" fillId="55" borderId="78" xfId="0" applyNumberFormat="1" applyFont="1" applyFill="1" applyBorder="1" applyAlignment="1" applyProtection="1">
      <alignment horizontal="center" vertical="center"/>
    </xf>
    <xf numFmtId="165" fontId="104" fillId="0" borderId="80" xfId="116" applyNumberFormat="1" applyFont="1" applyFill="1" applyBorder="1" applyAlignment="1">
      <alignment horizontal="center" vertical="center"/>
    </xf>
    <xf numFmtId="165" fontId="104" fillId="0" borderId="83" xfId="116" applyNumberFormat="1" applyFont="1" applyFill="1" applyBorder="1" applyAlignment="1">
      <alignment horizontal="center" vertical="center"/>
    </xf>
    <xf numFmtId="166" fontId="102" fillId="55" borderId="87" xfId="0" applyNumberFormat="1" applyFont="1" applyFill="1" applyBorder="1" applyAlignment="1" applyProtection="1">
      <alignment horizontal="center" vertical="center"/>
    </xf>
    <xf numFmtId="165" fontId="104" fillId="0" borderId="78" xfId="116" applyNumberFormat="1" applyFont="1" applyFill="1" applyBorder="1" applyAlignment="1">
      <alignment horizontal="center" vertical="center"/>
    </xf>
    <xf numFmtId="0" fontId="97" fillId="0" borderId="79" xfId="116" applyFont="1" applyFill="1" applyBorder="1" applyAlignment="1">
      <alignment horizontal="center" vertical="center" wrapText="1"/>
    </xf>
    <xf numFmtId="0" fontId="58" fillId="0" borderId="88" xfId="0" applyFont="1" applyBorder="1" applyAlignment="1">
      <alignment horizontal="center" vertical="center" wrapText="1"/>
    </xf>
    <xf numFmtId="0" fontId="98" fillId="0" borderId="80" xfId="116" applyFont="1" applyFill="1" applyBorder="1" applyAlignment="1">
      <alignment horizontal="center" vertical="center"/>
    </xf>
    <xf numFmtId="165" fontId="58" fillId="0" borderId="80" xfId="116" applyNumberFormat="1" applyFont="1" applyFill="1" applyBorder="1" applyAlignment="1">
      <alignment horizontal="center" vertical="center"/>
    </xf>
    <xf numFmtId="0" fontId="98" fillId="0" borderId="82" xfId="116" applyFont="1" applyFill="1" applyBorder="1" applyAlignment="1">
      <alignment horizontal="center" vertical="center"/>
    </xf>
    <xf numFmtId="0" fontId="77" fillId="0" borderId="8" xfId="116" applyFont="1" applyFill="1" applyBorder="1" applyAlignment="1">
      <alignment horizontal="center" vertical="center" wrapText="1"/>
    </xf>
    <xf numFmtId="0" fontId="77" fillId="0" borderId="10" xfId="116" applyFont="1" applyFill="1" applyBorder="1" applyAlignment="1">
      <alignment horizontal="center" vertical="center" wrapText="1"/>
    </xf>
    <xf numFmtId="0" fontId="104" fillId="0" borderId="4" xfId="1" applyNumberFormat="1" applyFont="1" applyFill="1" applyBorder="1" applyAlignment="1">
      <alignment horizontal="center" vertical="center"/>
    </xf>
    <xf numFmtId="166" fontId="104" fillId="0" borderId="4" xfId="1" applyNumberFormat="1" applyFont="1" applyFill="1" applyBorder="1" applyAlignment="1">
      <alignment horizontal="center" vertical="center"/>
    </xf>
    <xf numFmtId="0" fontId="58" fillId="0" borderId="90" xfId="0" applyFont="1" applyBorder="1" applyAlignment="1">
      <alignment horizontal="right" vertical="center" wrapText="1"/>
    </xf>
    <xf numFmtId="165" fontId="58" fillId="0" borderId="83" xfId="116" applyNumberFormat="1" applyFont="1" applyFill="1" applyBorder="1" applyAlignment="1">
      <alignment horizontal="center" vertical="center"/>
    </xf>
    <xf numFmtId="0" fontId="98" fillId="0" borderId="4" xfId="116" applyFont="1" applyFill="1" applyBorder="1" applyAlignment="1">
      <alignment horizontal="center" vertical="center"/>
    </xf>
    <xf numFmtId="165" fontId="58" fillId="0" borderId="4" xfId="116" applyNumberFormat="1" applyFont="1" applyFill="1" applyBorder="1" applyAlignment="1">
      <alignment horizontal="center" vertical="center"/>
    </xf>
    <xf numFmtId="165" fontId="58" fillId="0" borderId="86" xfId="116" applyNumberFormat="1" applyFont="1" applyFill="1" applyBorder="1" applyAlignment="1">
      <alignment horizontal="center" vertical="center"/>
    </xf>
    <xf numFmtId="0" fontId="59" fillId="0" borderId="0" xfId="116" applyFont="1" applyFill="1" applyAlignment="1"/>
    <xf numFmtId="1" fontId="98" fillId="0" borderId="0" xfId="116" applyNumberFormat="1" applyFont="1" applyFill="1" applyAlignment="1">
      <alignment horizontal="center" vertical="center"/>
    </xf>
    <xf numFmtId="0" fontId="59" fillId="0" borderId="77" xfId="116" applyFont="1" applyFill="1" applyBorder="1" applyAlignment="1">
      <alignment horizontal="center"/>
    </xf>
    <xf numFmtId="0" fontId="106" fillId="0" borderId="78" xfId="116" applyFont="1" applyFill="1" applyBorder="1" applyAlignment="1">
      <alignment horizontal="center" vertical="center" wrapText="1"/>
    </xf>
    <xf numFmtId="0" fontId="96" fillId="0" borderId="78" xfId="116" applyFont="1" applyFill="1" applyBorder="1" applyAlignment="1">
      <alignment horizontal="center" vertical="center" wrapText="1"/>
    </xf>
    <xf numFmtId="0" fontId="107" fillId="0" borderId="80" xfId="116" applyFont="1" applyFill="1" applyBorder="1" applyAlignment="1">
      <alignment vertical="center"/>
    </xf>
    <xf numFmtId="0" fontId="20" fillId="0" borderId="4" xfId="0" applyFont="1" applyBorder="1" applyAlignment="1">
      <alignment horizontal="center" vertical="center"/>
    </xf>
    <xf numFmtId="0" fontId="108" fillId="55" borderId="80" xfId="116" applyFont="1" applyFill="1" applyBorder="1" applyAlignment="1">
      <alignment horizontal="center" vertical="center"/>
    </xf>
    <xf numFmtId="165" fontId="109" fillId="56" borderId="80" xfId="116" applyNumberFormat="1" applyFont="1" applyFill="1" applyBorder="1" applyAlignment="1">
      <alignment horizontal="center" vertical="center"/>
    </xf>
    <xf numFmtId="0" fontId="107" fillId="0" borderId="78" xfId="116" applyFont="1" applyFill="1" applyBorder="1" applyAlignment="1">
      <alignment vertical="center"/>
    </xf>
    <xf numFmtId="0" fontId="110" fillId="53" borderId="78" xfId="116" applyFont="1" applyFill="1" applyBorder="1" applyAlignment="1">
      <alignment vertical="center"/>
    </xf>
    <xf numFmtId="0" fontId="16" fillId="9" borderId="1" xfId="0" applyFont="1" applyFill="1" applyBorder="1" applyAlignment="1" applyProtection="1">
      <alignment horizontal="center" vertical="center"/>
    </xf>
    <xf numFmtId="0" fontId="108" fillId="9" borderId="80" xfId="116" applyFont="1" applyFill="1" applyBorder="1" applyAlignment="1">
      <alignment horizontal="center" vertical="center"/>
    </xf>
    <xf numFmtId="165" fontId="109" fillId="9" borderId="80" xfId="116" applyNumberFormat="1" applyFont="1" applyFill="1" applyBorder="1" applyAlignment="1">
      <alignment horizontal="center" vertical="center"/>
    </xf>
    <xf numFmtId="0" fontId="109" fillId="9" borderId="78" xfId="116" applyFont="1" applyFill="1" applyBorder="1" applyAlignment="1">
      <alignment horizontal="center" vertical="center"/>
    </xf>
    <xf numFmtId="0" fontId="107" fillId="0" borderId="81" xfId="116" applyFont="1" applyFill="1" applyBorder="1" applyAlignment="1">
      <alignment vertical="center"/>
    </xf>
    <xf numFmtId="0" fontId="20" fillId="2" borderId="4" xfId="0" applyFont="1" applyFill="1" applyBorder="1" applyAlignment="1">
      <alignment horizontal="center" vertical="center"/>
    </xf>
    <xf numFmtId="0" fontId="110" fillId="9" borderId="78" xfId="116" applyFont="1" applyFill="1" applyBorder="1" applyAlignment="1">
      <alignment horizontal="center" vertical="center"/>
    </xf>
    <xf numFmtId="0" fontId="16" fillId="9" borderId="31" xfId="0" applyFont="1" applyFill="1" applyBorder="1" applyAlignment="1" applyProtection="1">
      <alignment horizontal="center" vertical="center"/>
    </xf>
    <xf numFmtId="0" fontId="109" fillId="9" borderId="79" xfId="0" applyFont="1" applyFill="1" applyBorder="1" applyAlignment="1">
      <alignment horizontal="center" vertical="center"/>
    </xf>
    <xf numFmtId="0" fontId="110" fillId="55" borderId="78" xfId="0" applyFont="1" applyFill="1" applyBorder="1" applyAlignment="1" applyProtection="1">
      <alignment horizontal="left" vertical="center" wrapText="1"/>
    </xf>
    <xf numFmtId="9" fontId="112" fillId="0" borderId="78" xfId="0" applyNumberFormat="1" applyFont="1" applyFill="1" applyBorder="1" applyAlignment="1" applyProtection="1">
      <alignment horizontal="center" vertical="center"/>
    </xf>
    <xf numFmtId="166" fontId="110" fillId="55" borderId="78" xfId="0" applyNumberFormat="1" applyFont="1" applyFill="1" applyBorder="1" applyAlignment="1" applyProtection="1">
      <alignment horizontal="center" vertical="center"/>
    </xf>
    <xf numFmtId="166" fontId="112" fillId="55" borderId="79" xfId="0" applyNumberFormat="1" applyFont="1" applyFill="1" applyBorder="1" applyAlignment="1" applyProtection="1">
      <alignment horizontal="center" vertical="center"/>
    </xf>
    <xf numFmtId="0" fontId="113" fillId="0" borderId="8" xfId="116" applyFont="1" applyFill="1" applyBorder="1" applyAlignment="1"/>
    <xf numFmtId="166" fontId="112" fillId="55" borderId="84" xfId="0" applyNumberFormat="1" applyFont="1" applyFill="1" applyBorder="1" applyAlignment="1" applyProtection="1">
      <alignment horizontal="center" vertical="center"/>
    </xf>
    <xf numFmtId="166" fontId="112" fillId="55" borderId="93" xfId="0" applyNumberFormat="1" applyFont="1" applyFill="1" applyBorder="1" applyAlignment="1" applyProtection="1">
      <alignment horizontal="center" vertical="center" wrapText="1"/>
    </xf>
    <xf numFmtId="166" fontId="112" fillId="55" borderId="78" xfId="0" applyNumberFormat="1" applyFont="1" applyFill="1" applyBorder="1" applyAlignment="1" applyProtection="1">
      <alignment horizontal="center" vertical="center"/>
    </xf>
    <xf numFmtId="165" fontId="112" fillId="0" borderId="78" xfId="116" applyNumberFormat="1" applyFont="1" applyFill="1" applyBorder="1" applyAlignment="1">
      <alignment horizontal="center" vertical="center"/>
    </xf>
    <xf numFmtId="165" fontId="112" fillId="0" borderId="79" xfId="116" applyNumberFormat="1" applyFont="1" applyFill="1" applyBorder="1" applyAlignment="1">
      <alignment horizontal="center" vertical="center"/>
    </xf>
    <xf numFmtId="165" fontId="112" fillId="0" borderId="93" xfId="116" applyNumberFormat="1" applyFont="1" applyFill="1" applyBorder="1" applyAlignment="1">
      <alignment horizontal="center" vertical="center" wrapText="1"/>
    </xf>
    <xf numFmtId="166" fontId="112" fillId="55" borderId="88" xfId="0" applyNumberFormat="1" applyFont="1" applyFill="1" applyBorder="1" applyAlignment="1" applyProtection="1">
      <alignment horizontal="center" vertical="center"/>
    </xf>
    <xf numFmtId="0" fontId="113" fillId="0" borderId="78" xfId="116" applyFont="1" applyFill="1" applyBorder="1" applyAlignment="1">
      <alignment horizontal="center" vertical="center"/>
    </xf>
    <xf numFmtId="0" fontId="113" fillId="0" borderId="79" xfId="0" applyFont="1" applyFill="1" applyBorder="1" applyAlignment="1">
      <alignment horizontal="center" vertical="center"/>
    </xf>
    <xf numFmtId="165" fontId="113" fillId="0" borderId="80" xfId="116" applyNumberFormat="1" applyFont="1" applyFill="1" applyBorder="1" applyAlignment="1">
      <alignment horizontal="center" vertical="center"/>
    </xf>
    <xf numFmtId="165" fontId="113" fillId="0" borderId="82" xfId="116" applyNumberFormat="1" applyFont="1" applyFill="1" applyBorder="1" applyAlignment="1">
      <alignment horizontal="center" vertical="center"/>
    </xf>
    <xf numFmtId="0" fontId="113" fillId="0" borderId="78" xfId="0" applyFont="1" applyFill="1" applyBorder="1" applyAlignment="1">
      <alignment horizontal="center" vertical="center"/>
    </xf>
    <xf numFmtId="0" fontId="113" fillId="0" borderId="94" xfId="0" applyFont="1" applyFill="1" applyBorder="1" applyAlignment="1">
      <alignment horizontal="center" vertical="center"/>
    </xf>
    <xf numFmtId="0" fontId="113" fillId="0" borderId="78" xfId="116" applyFont="1" applyFill="1" applyBorder="1" applyAlignment="1">
      <alignment horizontal="right" vertical="center"/>
    </xf>
    <xf numFmtId="165" fontId="113" fillId="0" borderId="4" xfId="116" applyNumberFormat="1" applyFont="1" applyFill="1" applyBorder="1" applyAlignment="1">
      <alignment horizontal="center" vertical="center"/>
    </xf>
    <xf numFmtId="0" fontId="113" fillId="0" borderId="4" xfId="0" applyFont="1" applyFill="1" applyBorder="1" applyAlignment="1">
      <alignment horizontal="center" vertical="center"/>
    </xf>
    <xf numFmtId="0" fontId="113" fillId="0" borderId="95" xfId="0" applyFont="1" applyFill="1" applyBorder="1" applyAlignment="1">
      <alignment horizontal="center" vertical="center"/>
    </xf>
    <xf numFmtId="0" fontId="59" fillId="0" borderId="78" xfId="116" applyFont="1" applyFill="1" applyBorder="1" applyAlignment="1">
      <alignment horizontal="right" vertical="center"/>
    </xf>
    <xf numFmtId="0" fontId="116" fillId="0" borderId="88" xfId="0" applyFont="1" applyFill="1" applyBorder="1" applyAlignment="1" applyProtection="1">
      <alignment horizontal="center" vertical="center"/>
      <protection locked="0"/>
    </xf>
    <xf numFmtId="0" fontId="117" fillId="0" borderId="79" xfId="0" applyFont="1" applyFill="1" applyBorder="1" applyAlignment="1">
      <alignment horizontal="center" vertical="center"/>
    </xf>
    <xf numFmtId="165" fontId="59" fillId="0" borderId="80" xfId="116" applyNumberFormat="1" applyFont="1" applyFill="1" applyBorder="1" applyAlignment="1">
      <alignment horizontal="center" vertical="center"/>
    </xf>
    <xf numFmtId="0" fontId="117" fillId="0" borderId="82" xfId="0" applyFont="1" applyFill="1" applyBorder="1" applyAlignment="1">
      <alignment horizontal="center" vertical="center"/>
    </xf>
    <xf numFmtId="165" fontId="59" fillId="0" borderId="4" xfId="116" applyNumberFormat="1" applyFont="1" applyFill="1" applyBorder="1" applyAlignment="1">
      <alignment horizontal="center" vertical="center"/>
    </xf>
    <xf numFmtId="0" fontId="117" fillId="0" borderId="4" xfId="0" applyFont="1" applyFill="1" applyBorder="1" applyAlignment="1">
      <alignment horizontal="center" vertical="center"/>
    </xf>
    <xf numFmtId="0" fontId="117" fillId="0" borderId="95" xfId="0" applyFont="1" applyFill="1" applyBorder="1" applyAlignment="1">
      <alignment horizontal="center" vertical="center"/>
    </xf>
    <xf numFmtId="0" fontId="59" fillId="0" borderId="88" xfId="0" applyFont="1" applyFill="1" applyBorder="1" applyAlignment="1" applyProtection="1">
      <alignment horizontal="center" vertical="center"/>
      <protection locked="0"/>
    </xf>
    <xf numFmtId="0" fontId="59" fillId="0" borderId="79" xfId="0" applyFont="1" applyFill="1" applyBorder="1" applyAlignment="1">
      <alignment horizontal="center" vertical="center"/>
    </xf>
    <xf numFmtId="165" fontId="59" fillId="0" borderId="83" xfId="116" applyNumberFormat="1" applyFont="1" applyFill="1" applyBorder="1" applyAlignment="1">
      <alignment horizontal="center" vertical="center"/>
    </xf>
    <xf numFmtId="0" fontId="59" fillId="0" borderId="4" xfId="0" applyFont="1" applyFill="1" applyBorder="1" applyAlignment="1">
      <alignment horizontal="center" vertical="center"/>
    </xf>
    <xf numFmtId="165" fontId="59" fillId="0" borderId="86" xfId="116" applyNumberFormat="1" applyFont="1" applyFill="1" applyBorder="1" applyAlignment="1">
      <alignment horizontal="center" vertical="center"/>
    </xf>
    <xf numFmtId="0" fontId="59" fillId="0" borderId="95" xfId="0" applyFont="1" applyFill="1" applyBorder="1" applyAlignment="1">
      <alignment horizontal="center" vertical="center"/>
    </xf>
    <xf numFmtId="165" fontId="118" fillId="0" borderId="1" xfId="0" applyNumberFormat="1" applyFont="1" applyFill="1" applyBorder="1" applyAlignment="1">
      <alignment horizontal="center" vertical="center"/>
    </xf>
    <xf numFmtId="165" fontId="118" fillId="9" borderId="1" xfId="0" applyNumberFormat="1" applyFont="1" applyFill="1" applyBorder="1" applyAlignment="1">
      <alignment horizontal="center" vertical="center"/>
    </xf>
    <xf numFmtId="166" fontId="119" fillId="2" borderId="4" xfId="0" applyNumberFormat="1" applyFont="1" applyFill="1" applyBorder="1" applyAlignment="1" applyProtection="1">
      <alignment horizontal="center" vertical="center"/>
    </xf>
    <xf numFmtId="0" fontId="120" fillId="0" borderId="76" xfId="0" applyFont="1" applyBorder="1" applyAlignment="1">
      <alignment horizontal="center" vertical="center" wrapText="1"/>
    </xf>
    <xf numFmtId="0" fontId="120" fillId="0" borderId="16" xfId="0" applyFont="1" applyBorder="1" applyAlignment="1">
      <alignment horizontal="center" vertical="center" wrapText="1"/>
    </xf>
    <xf numFmtId="166" fontId="120" fillId="0" borderId="12" xfId="123" applyNumberFormat="1" applyFont="1" applyBorder="1" applyAlignment="1">
      <alignment horizontal="center" vertical="center"/>
    </xf>
    <xf numFmtId="166" fontId="71" fillId="0" borderId="4" xfId="123" applyNumberFormat="1" applyFont="1" applyFill="1" applyBorder="1" applyAlignment="1" applyProtection="1">
      <alignment horizontal="center" vertical="center" wrapText="1"/>
    </xf>
    <xf numFmtId="166" fontId="120" fillId="0" borderId="4" xfId="123" applyNumberFormat="1" applyFont="1" applyFill="1" applyBorder="1" applyAlignment="1" applyProtection="1">
      <alignment horizontal="center" vertical="center" wrapText="1"/>
    </xf>
    <xf numFmtId="10" fontId="121" fillId="0" borderId="0" xfId="0" applyNumberFormat="1" applyFont="1"/>
    <xf numFmtId="0" fontId="121" fillId="0" borderId="0" xfId="0" applyFont="1"/>
    <xf numFmtId="0" fontId="118" fillId="0" borderId="0" xfId="0" applyFont="1"/>
    <xf numFmtId="0" fontId="7" fillId="0" borderId="4" xfId="0" applyFont="1" applyFill="1" applyBorder="1" applyAlignment="1" applyProtection="1">
      <alignment horizontal="center" vertical="center" wrapText="1"/>
    </xf>
    <xf numFmtId="166" fontId="71" fillId="0" borderId="4" xfId="123" applyNumberFormat="1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 wrapText="1"/>
    </xf>
    <xf numFmtId="0" fontId="71" fillId="2" borderId="4" xfId="0" applyFont="1" applyFill="1" applyBorder="1" applyAlignment="1" applyProtection="1">
      <alignment horizontal="center" vertical="center" textRotation="90" wrapText="1"/>
    </xf>
    <xf numFmtId="166" fontId="69" fillId="0" borderId="23" xfId="123" applyNumberFormat="1" applyFont="1" applyFill="1" applyBorder="1" applyAlignment="1" applyProtection="1">
      <alignment horizontal="center" vertical="center" wrapText="1"/>
    </xf>
    <xf numFmtId="0" fontId="13" fillId="0" borderId="0" xfId="0" applyFont="1"/>
    <xf numFmtId="0" fontId="71" fillId="2" borderId="62" xfId="0" applyFont="1" applyFill="1" applyBorder="1" applyAlignment="1" applyProtection="1">
      <alignment horizontal="center" vertical="center" textRotation="90" wrapText="1"/>
    </xf>
    <xf numFmtId="0" fontId="3" fillId="4" borderId="74" xfId="0" applyFont="1" applyFill="1" applyBorder="1" applyAlignment="1" applyProtection="1">
      <alignment horizontal="center" vertical="center" textRotation="90" wrapText="1"/>
    </xf>
    <xf numFmtId="0" fontId="3" fillId="4" borderId="75" xfId="0" applyFont="1" applyFill="1" applyBorder="1" applyAlignment="1" applyProtection="1">
      <alignment horizontal="center" vertical="center" textRotation="90" wrapText="1"/>
    </xf>
    <xf numFmtId="0" fontId="58" fillId="0" borderId="89" xfId="116" applyFont="1" applyFill="1" applyBorder="1" applyAlignment="1">
      <alignment horizontal="right" vertical="center" wrapText="1"/>
    </xf>
    <xf numFmtId="0" fontId="58" fillId="0" borderId="91" xfId="116" applyFont="1" applyFill="1" applyBorder="1" applyAlignment="1">
      <alignment horizontal="right" vertical="center" wrapText="1"/>
    </xf>
    <xf numFmtId="0" fontId="13" fillId="0" borderId="92" xfId="0" applyFont="1" applyBorder="1" applyAlignment="1">
      <alignment horizontal="right" vertical="center"/>
    </xf>
    <xf numFmtId="0" fontId="115" fillId="0" borderId="78" xfId="116" applyFont="1" applyFill="1" applyBorder="1" applyAlignment="1">
      <alignment horizontal="center" vertical="center" wrapText="1"/>
    </xf>
    <xf numFmtId="0" fontId="115" fillId="0" borderId="78" xfId="116" applyFont="1" applyFill="1" applyBorder="1" applyAlignment="1">
      <alignment horizontal="center" vertical="center"/>
    </xf>
    <xf numFmtId="166" fontId="112" fillId="0" borderId="80" xfId="1" applyNumberFormat="1" applyFont="1" applyFill="1" applyBorder="1" applyAlignment="1">
      <alignment horizontal="center" vertical="center"/>
    </xf>
    <xf numFmtId="166" fontId="112" fillId="0" borderId="82" xfId="1" applyNumberFormat="1" applyFont="1" applyFill="1" applyBorder="1" applyAlignment="1">
      <alignment horizontal="center" vertical="center"/>
    </xf>
    <xf numFmtId="0" fontId="115" fillId="0" borderId="94" xfId="116" applyFont="1" applyFill="1" applyBorder="1" applyAlignment="1">
      <alignment horizontal="center" vertical="center"/>
    </xf>
    <xf numFmtId="166" fontId="112" fillId="0" borderId="11" xfId="1" applyNumberFormat="1" applyFont="1" applyFill="1" applyBorder="1" applyAlignment="1">
      <alignment horizontal="center" vertical="center"/>
    </xf>
    <xf numFmtId="0" fontId="115" fillId="0" borderId="88" xfId="116" applyFont="1" applyFill="1" applyBorder="1" applyAlignment="1">
      <alignment horizontal="center" vertical="center"/>
    </xf>
    <xf numFmtId="0" fontId="0" fillId="0" borderId="0" xfId="0" applyFill="1"/>
  </cellXfs>
  <cellStyles count="140">
    <cellStyle name="20% — акцент1" xfId="6"/>
    <cellStyle name="20% - Акцент1 2" xfId="7"/>
    <cellStyle name="20% — акцент2" xfId="8"/>
    <cellStyle name="20% - Акцент2 2" xfId="9"/>
    <cellStyle name="20% — акцент3" xfId="10"/>
    <cellStyle name="20% - Акцент3 2" xfId="11"/>
    <cellStyle name="20% — акцент4" xfId="12"/>
    <cellStyle name="20% - Акцент4 2" xfId="13"/>
    <cellStyle name="20% — акцент5" xfId="14"/>
    <cellStyle name="20% - Акцент5 2" xfId="15"/>
    <cellStyle name="20% — акцент6" xfId="16"/>
    <cellStyle name="20% - Акцент6 2" xfId="17"/>
    <cellStyle name="40% — акцент1" xfId="18"/>
    <cellStyle name="40% - Акцент1 2" xfId="19"/>
    <cellStyle name="40% — акцент2" xfId="20"/>
    <cellStyle name="40% - Акцент2 2" xfId="21"/>
    <cellStyle name="40% — акцент3" xfId="22"/>
    <cellStyle name="40% - Акцент3 2" xfId="23"/>
    <cellStyle name="40% — акцент4" xfId="24"/>
    <cellStyle name="40% - Акцент4 2" xfId="25"/>
    <cellStyle name="40% — акцент5" xfId="26"/>
    <cellStyle name="40% - Акцент5 2" xfId="27"/>
    <cellStyle name="40% — акцент6" xfId="28"/>
    <cellStyle name="40% - Акцент6 2" xfId="29"/>
    <cellStyle name="40% - Акцент6 3" xfId="30"/>
    <cellStyle name="60% — акцент1" xfId="31"/>
    <cellStyle name="60% - Акцент1 2" xfId="32"/>
    <cellStyle name="60% — акцент2" xfId="33"/>
    <cellStyle name="60% - Акцент2 2" xfId="34"/>
    <cellStyle name="60% — акцент3" xfId="35"/>
    <cellStyle name="60% - Акцент3 2" xfId="36"/>
    <cellStyle name="60% — акцент4" xfId="37"/>
    <cellStyle name="60% - Акцент4 2" xfId="38"/>
    <cellStyle name="60% — акцент5" xfId="39"/>
    <cellStyle name="60% - Акцент5 2" xfId="40"/>
    <cellStyle name="60% — акцент6" xfId="41"/>
    <cellStyle name="60% - Акцент6 2" xfId="42"/>
    <cellStyle name="Comma" xfId="43"/>
    <cellStyle name="Comma [0]_Forma" xfId="44"/>
    <cellStyle name="Comma_Forma" xfId="45"/>
    <cellStyle name="Currency" xfId="46"/>
    <cellStyle name="Currency [0]_Forma" xfId="47"/>
    <cellStyle name="Currency_Forma" xfId="48"/>
    <cellStyle name="Date" xfId="49"/>
    <cellStyle name="Excel_BuiltIn_Percent" xfId="50"/>
    <cellStyle name="Fixed" xfId="51"/>
    <cellStyle name="Heading1" xfId="52"/>
    <cellStyle name="Heading2" xfId="53"/>
    <cellStyle name="Îáű÷íűé_ÂŰŐÎÄ" xfId="54"/>
    <cellStyle name="normal" xfId="55"/>
    <cellStyle name="Percent" xfId="56"/>
    <cellStyle name="Total" xfId="57"/>
    <cellStyle name="Акцент1 2" xfId="58"/>
    <cellStyle name="Акцент1 3" xfId="59"/>
    <cellStyle name="Акцент2 2" xfId="60"/>
    <cellStyle name="Акцент2 3" xfId="61"/>
    <cellStyle name="Акцент3 2" xfId="62"/>
    <cellStyle name="Акцент3 3" xfId="63"/>
    <cellStyle name="Акцент4 2" xfId="64"/>
    <cellStyle name="Акцент4 3" xfId="65"/>
    <cellStyle name="Акцент5 2" xfId="66"/>
    <cellStyle name="Акцент5 3" xfId="67"/>
    <cellStyle name="Акцент6 2" xfId="68"/>
    <cellStyle name="Акцент6 3" xfId="69"/>
    <cellStyle name="Ввод  2" xfId="70"/>
    <cellStyle name="Ввод  3" xfId="71"/>
    <cellStyle name="Вывод 2" xfId="72"/>
    <cellStyle name="Вывод 3" xfId="73"/>
    <cellStyle name="Вычисление 2" xfId="74"/>
    <cellStyle name="Вычисление 3" xfId="75"/>
    <cellStyle name="Заголовок 1 2" xfId="76"/>
    <cellStyle name="Заголовок 1 3" xfId="77"/>
    <cellStyle name="Заголовок 2 2" xfId="78"/>
    <cellStyle name="Заголовок 2 3" xfId="79"/>
    <cellStyle name="Заголовок 3 2" xfId="80"/>
    <cellStyle name="Заголовок 3 3" xfId="81"/>
    <cellStyle name="Заголовок 4 2" xfId="82"/>
    <cellStyle name="Заголовок 4 3" xfId="83"/>
    <cellStyle name="Итог 2" xfId="84"/>
    <cellStyle name="Итог 3" xfId="85"/>
    <cellStyle name="Контрольная ячейка 2" xfId="86"/>
    <cellStyle name="Контрольная ячейка 3" xfId="87"/>
    <cellStyle name="Название 2" xfId="88"/>
    <cellStyle name="Название 3" xfId="89"/>
    <cellStyle name="Нейтральный 2" xfId="90"/>
    <cellStyle name="Нейтральный 3" xfId="91"/>
    <cellStyle name="Обычный" xfId="0" builtinId="0"/>
    <cellStyle name="Обычный 13" xfId="92"/>
    <cellStyle name="Обычный 2" xfId="93"/>
    <cellStyle name="Обычный 2 2" xfId="94"/>
    <cellStyle name="Обычный 2 3" xfId="95"/>
    <cellStyle name="Обычный 2 4" xfId="96"/>
    <cellStyle name="Обычный 2 5" xfId="97"/>
    <cellStyle name="Обычный 3" xfId="98"/>
    <cellStyle name="Обычный 3 2" xfId="99"/>
    <cellStyle name="Обычный 3 2 2" xfId="100"/>
    <cellStyle name="Обычный 3 3" xfId="101"/>
    <cellStyle name="Обычный 3 3 2" xfId="102"/>
    <cellStyle name="Обычный 3 4" xfId="103"/>
    <cellStyle name="Обычный 3 5" xfId="104"/>
    <cellStyle name="Обычный 4" xfId="105"/>
    <cellStyle name="Обычный 4 2" xfId="106"/>
    <cellStyle name="Обычный 4 3" xfId="107"/>
    <cellStyle name="Обычный 4 4" xfId="5"/>
    <cellStyle name="Обычный 5" xfId="2"/>
    <cellStyle name="Обычный 5 2" xfId="108"/>
    <cellStyle name="Обычный 5 3" xfId="109"/>
    <cellStyle name="Обычный 5 4" xfId="110"/>
    <cellStyle name="Обычный 6" xfId="111"/>
    <cellStyle name="Обычный 6 2" xfId="112"/>
    <cellStyle name="Обычный 7" xfId="113"/>
    <cellStyle name="Обычный 8" xfId="114"/>
    <cellStyle name="Обычный 9" xfId="115"/>
    <cellStyle name="Обычный_Смертность от травм всего населения за 9 месяцев 2008 г. (version 1)" xfId="116"/>
    <cellStyle name="Обычный_янв" xfId="4"/>
    <cellStyle name="Плохой 2" xfId="117"/>
    <cellStyle name="Плохой 3" xfId="118"/>
    <cellStyle name="Пояснение 2" xfId="119"/>
    <cellStyle name="Пояснение 3" xfId="120"/>
    <cellStyle name="Примечание 2" xfId="121"/>
    <cellStyle name="Примечание 3" xfId="122"/>
    <cellStyle name="Процентный" xfId="1" builtinId="5"/>
    <cellStyle name="Процентный 2" xfId="123"/>
    <cellStyle name="Процентный 2 2" xfId="124"/>
    <cellStyle name="Процентный 2 3" xfId="125"/>
    <cellStyle name="Процентный 3" xfId="126"/>
    <cellStyle name="Процентный 3 2" xfId="127"/>
    <cellStyle name="Процентный 4" xfId="128"/>
    <cellStyle name="Процентный 5" xfId="129"/>
    <cellStyle name="Процентный 5 2" xfId="130"/>
    <cellStyle name="Процентный 6" xfId="131"/>
    <cellStyle name="Связанная ячейка 2" xfId="132"/>
    <cellStyle name="Связанная ячейка 3" xfId="133"/>
    <cellStyle name="ТЕКСТ" xfId="134"/>
    <cellStyle name="Текст предупреждения 2" xfId="135"/>
    <cellStyle name="Текст предупреждения 3" xfId="136"/>
    <cellStyle name="Финансовый 2" xfId="3"/>
    <cellStyle name="Финансовый 3" xfId="137"/>
    <cellStyle name="Хороший 2" xfId="138"/>
    <cellStyle name="Хороший 3" xfId="13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(2013)/&#1044;&#1077;&#1084;&#1086;&#1075;&#1088;&#1072;&#1092;&#1080;&#1103;%20%20(19,20/2020/&#1045;&#1089;&#1090;&#1077;-&#1077;%20&#1076;&#1074;&#1080;-&#1077;-20&#1075;/&#1044;&#1077;&#1084;&#1086;&#1075;&#1088;&#1072;&#1092;&#1080;&#1103;%20-2020/&#1044;&#1077;&#1084;&#1086;&#1075;&#1088;&#1072;&#1092;&#1080;&#1103;%202020&#107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-&#1052;&#1072;&#1096;&#1072;/&#1052;&#1091;&#1085;&#1072;&#1090;&#1086;&#1074;&#1086;&#1081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-&#1052;&#1072;&#1096;&#1072;/&#1044;&#1077;&#1084;&#1086;&#1075;&#1088;&#1072;&#1092;&#1080;&#1103;%20%20%2008,09,10/2009/2009/&#1087;&#1086;%20&#1082;&#1083;&#1072;&#1089;%20&#1073;&#1086;&#1083;-09-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-&#1052;&#1072;&#1096;&#1072;/&#1050;&#1085;&#1080;&#1075;&#1072;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бл"/>
      <sheetName val="шаб"/>
      <sheetName val="шаб-1"/>
      <sheetName val="12 мес-19"/>
      <sheetName val="12 мес-19 (2)"/>
      <sheetName val="19 -малочис кор нас"/>
      <sheetName val="Демогр нац проект19-18г-тру сп"/>
      <sheetName val="ян-20"/>
      <sheetName val="февр"/>
      <sheetName val="за 2мес"/>
      <sheetName val="мар"/>
      <sheetName val="1 квар"/>
      <sheetName val="у-кан-1 кв "/>
      <sheetName val="у-кок-1 кв  (2)"/>
      <sheetName val="осн пока по  Чой"/>
      <sheetName val="1 квар (2010-2019)"/>
      <sheetName val="апр-19"/>
      <sheetName val="4 мес-19"/>
      <sheetName val="маЙ-1"/>
      <sheetName val="5 мес "/>
      <sheetName val="июн "/>
      <sheetName val="I полуг-19"/>
      <sheetName val="6 мес -умер по возрасту"/>
      <sheetName val="Дем-ян-июн"/>
      <sheetName val="ТРУДОСП"/>
      <sheetName val="июль "/>
      <sheetName val="7 мес-19 "/>
      <sheetName val="для МЗ-7 мес"/>
      <sheetName val="авг-19"/>
      <sheetName val="Дем ян-де-19-1"/>
      <sheetName val="8 мес-19"/>
      <sheetName val="сен-19"/>
      <sheetName val="за окт-по ЗАГС"/>
      <sheetName val="9 мес-19"/>
      <sheetName val="окт-19"/>
      <sheetName val="10 мес-19"/>
      <sheetName val="ноя-19"/>
      <sheetName val="11 мес-19"/>
      <sheetName val="ДЕК-19"/>
      <sheetName val="дек-19 "/>
      <sheetName val="12 мес-19-по ЗАГС"/>
      <sheetName val="12 мес-19-мо дан"/>
      <sheetName val="Малочисл (4)"/>
      <sheetName val="ум, род-ь(не вводить!)(17г  (2"/>
      <sheetName val="РДПрест (2)"/>
      <sheetName val="хор памят (2)"/>
      <sheetName val="инвесторы (2)"/>
      <sheetName val="ЭЭГ (2)"/>
      <sheetName val="Сад орг (2)"/>
      <sheetName val="50 лет (2)"/>
      <sheetName val="относитель величины (2)"/>
      <sheetName val="по кварт17,18г (2)"/>
      <sheetName val="13,14,153,16,17,18 (2)"/>
      <sheetName val="16,17,18 (2)"/>
      <sheetName val="1 квар (2010-2018)"/>
      <sheetName val="Малочисл"/>
      <sheetName val="по класс бол-19,18"/>
      <sheetName val="Дем ян-де-19"/>
      <sheetName val="Россздрав 2019-2018г"/>
      <sheetName val="18-17г"/>
      <sheetName val="РДПрест"/>
      <sheetName val="хор памят"/>
      <sheetName val="инвесторы"/>
      <sheetName val="ЭЭГ"/>
      <sheetName val="Сад орг"/>
      <sheetName val="50 лет"/>
      <sheetName val="Лист1"/>
      <sheetName val="Лист3"/>
      <sheetName val="относ велич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7">
          <cell r="D7">
            <v>42</v>
          </cell>
          <cell r="E7">
            <v>64</v>
          </cell>
          <cell r="F7">
            <v>32</v>
          </cell>
          <cell r="G7">
            <v>32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18</v>
          </cell>
          <cell r="M7">
            <v>11</v>
          </cell>
          <cell r="N7">
            <v>7</v>
          </cell>
          <cell r="O7">
            <v>46</v>
          </cell>
          <cell r="Y7">
            <v>0</v>
          </cell>
        </row>
        <row r="8">
          <cell r="D8">
            <v>9</v>
          </cell>
          <cell r="E8">
            <v>23</v>
          </cell>
          <cell r="F8">
            <v>15</v>
          </cell>
          <cell r="G8">
            <v>8</v>
          </cell>
          <cell r="H8">
            <v>2</v>
          </cell>
          <cell r="I8">
            <v>0</v>
          </cell>
          <cell r="J8">
            <v>0</v>
          </cell>
          <cell r="K8">
            <v>0</v>
          </cell>
          <cell r="L8">
            <v>9</v>
          </cell>
          <cell r="M8">
            <v>8</v>
          </cell>
          <cell r="N8">
            <v>1</v>
          </cell>
          <cell r="O8">
            <v>12</v>
          </cell>
          <cell r="Y8">
            <v>0</v>
          </cell>
        </row>
        <row r="9">
          <cell r="D9">
            <v>23</v>
          </cell>
          <cell r="E9">
            <v>40</v>
          </cell>
          <cell r="F9">
            <v>20</v>
          </cell>
          <cell r="G9">
            <v>20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4</v>
          </cell>
          <cell r="M9">
            <v>4</v>
          </cell>
          <cell r="N9">
            <v>0</v>
          </cell>
          <cell r="O9">
            <v>36</v>
          </cell>
          <cell r="Y9">
            <v>0</v>
          </cell>
        </row>
        <row r="10">
          <cell r="D10">
            <v>30</v>
          </cell>
          <cell r="E10">
            <v>24</v>
          </cell>
          <cell r="F10">
            <v>18</v>
          </cell>
          <cell r="G10">
            <v>6</v>
          </cell>
          <cell r="H10">
            <v>1</v>
          </cell>
          <cell r="I10">
            <v>0</v>
          </cell>
          <cell r="J10">
            <v>1</v>
          </cell>
          <cell r="K10">
            <v>0</v>
          </cell>
          <cell r="L10">
            <v>9</v>
          </cell>
          <cell r="M10">
            <v>7</v>
          </cell>
          <cell r="N10">
            <v>2</v>
          </cell>
          <cell r="O10">
            <v>14</v>
          </cell>
          <cell r="Y10">
            <v>0</v>
          </cell>
        </row>
        <row r="11">
          <cell r="D11">
            <v>24</v>
          </cell>
          <cell r="E11">
            <v>28</v>
          </cell>
          <cell r="F11">
            <v>15</v>
          </cell>
          <cell r="G11">
            <v>13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7</v>
          </cell>
          <cell r="M11">
            <v>6</v>
          </cell>
          <cell r="N11">
            <v>1</v>
          </cell>
          <cell r="O11">
            <v>21</v>
          </cell>
          <cell r="Y11">
            <v>1</v>
          </cell>
        </row>
        <row r="12">
          <cell r="D12">
            <v>32</v>
          </cell>
          <cell r="E12">
            <v>15</v>
          </cell>
          <cell r="F12">
            <v>7</v>
          </cell>
          <cell r="G12">
            <v>8</v>
          </cell>
          <cell r="H12">
            <v>0</v>
          </cell>
          <cell r="I12">
            <v>1</v>
          </cell>
          <cell r="J12">
            <v>0</v>
          </cell>
          <cell r="K12">
            <v>0</v>
          </cell>
          <cell r="L12">
            <v>3</v>
          </cell>
          <cell r="M12">
            <v>3</v>
          </cell>
          <cell r="N12">
            <v>0</v>
          </cell>
          <cell r="O12">
            <v>11</v>
          </cell>
          <cell r="Y12">
            <v>0</v>
          </cell>
        </row>
        <row r="13">
          <cell r="D13">
            <v>49</v>
          </cell>
          <cell r="E13">
            <v>25</v>
          </cell>
          <cell r="F13">
            <v>16</v>
          </cell>
          <cell r="G13">
            <v>9</v>
          </cell>
          <cell r="H13">
            <v>2</v>
          </cell>
          <cell r="I13">
            <v>0</v>
          </cell>
          <cell r="J13">
            <v>0</v>
          </cell>
          <cell r="K13">
            <v>1</v>
          </cell>
          <cell r="L13">
            <v>8</v>
          </cell>
          <cell r="M13">
            <v>7</v>
          </cell>
          <cell r="N13">
            <v>1</v>
          </cell>
          <cell r="O13">
            <v>15</v>
          </cell>
          <cell r="Y13">
            <v>0</v>
          </cell>
        </row>
        <row r="14">
          <cell r="D14">
            <v>37</v>
          </cell>
          <cell r="E14">
            <v>20</v>
          </cell>
          <cell r="F14">
            <v>13</v>
          </cell>
          <cell r="G14">
            <v>7</v>
          </cell>
          <cell r="H14">
            <v>1</v>
          </cell>
          <cell r="I14">
            <v>0</v>
          </cell>
          <cell r="J14">
            <v>0</v>
          </cell>
          <cell r="K14">
            <v>0</v>
          </cell>
          <cell r="L14">
            <v>5</v>
          </cell>
          <cell r="M14">
            <v>5</v>
          </cell>
          <cell r="N14">
            <v>0</v>
          </cell>
          <cell r="O14">
            <v>14</v>
          </cell>
          <cell r="Y14">
            <v>0</v>
          </cell>
        </row>
        <row r="15">
          <cell r="D15">
            <v>31</v>
          </cell>
          <cell r="E15">
            <v>31</v>
          </cell>
          <cell r="F15">
            <v>19</v>
          </cell>
          <cell r="G15">
            <v>12</v>
          </cell>
          <cell r="H15">
            <v>1</v>
          </cell>
          <cell r="I15">
            <v>1</v>
          </cell>
          <cell r="J15">
            <v>0</v>
          </cell>
          <cell r="K15">
            <v>0</v>
          </cell>
          <cell r="L15">
            <v>12</v>
          </cell>
          <cell r="M15">
            <v>8</v>
          </cell>
          <cell r="N15">
            <v>4</v>
          </cell>
          <cell r="O15">
            <v>17</v>
          </cell>
          <cell r="Y15">
            <v>0</v>
          </cell>
        </row>
        <row r="16">
          <cell r="D16">
            <v>23</v>
          </cell>
          <cell r="E16">
            <v>27</v>
          </cell>
          <cell r="F16">
            <v>14</v>
          </cell>
          <cell r="G16">
            <v>13</v>
          </cell>
          <cell r="H16">
            <v>0</v>
          </cell>
          <cell r="I16">
            <v>0</v>
          </cell>
          <cell r="J16">
            <v>0</v>
          </cell>
          <cell r="K16">
            <v>1</v>
          </cell>
          <cell r="L16">
            <v>5</v>
          </cell>
          <cell r="M16">
            <v>3</v>
          </cell>
          <cell r="N16">
            <v>2</v>
          </cell>
          <cell r="O16">
            <v>22</v>
          </cell>
          <cell r="Y16">
            <v>0</v>
          </cell>
        </row>
        <row r="17">
          <cell r="Y17">
            <v>1</v>
          </cell>
        </row>
        <row r="18">
          <cell r="D18">
            <v>165</v>
          </cell>
          <cell r="E18">
            <v>108</v>
          </cell>
          <cell r="F18">
            <v>62</v>
          </cell>
          <cell r="G18">
            <v>46</v>
          </cell>
          <cell r="H18">
            <v>0</v>
          </cell>
          <cell r="I18">
            <v>1</v>
          </cell>
          <cell r="J18">
            <v>0</v>
          </cell>
          <cell r="K18">
            <v>1</v>
          </cell>
          <cell r="L18">
            <v>30</v>
          </cell>
          <cell r="M18">
            <v>22</v>
          </cell>
          <cell r="N18">
            <v>8</v>
          </cell>
          <cell r="O18">
            <v>77</v>
          </cell>
          <cell r="Y18">
            <v>0</v>
          </cell>
        </row>
        <row r="19">
          <cell r="Y19">
            <v>1</v>
          </cell>
        </row>
      </sheetData>
      <sheetData sheetId="10">
        <row r="7">
          <cell r="C7">
            <v>34576.5</v>
          </cell>
          <cell r="D7">
            <v>28</v>
          </cell>
          <cell r="E7">
            <v>29</v>
          </cell>
          <cell r="F7">
            <v>14</v>
          </cell>
          <cell r="G7">
            <v>15</v>
          </cell>
          <cell r="K7">
            <v>1</v>
          </cell>
          <cell r="L7">
            <v>8</v>
          </cell>
          <cell r="M7">
            <v>6</v>
          </cell>
          <cell r="N7">
            <v>2</v>
          </cell>
          <cell r="O7">
            <v>21</v>
          </cell>
        </row>
        <row r="8">
          <cell r="C8">
            <v>8055.5</v>
          </cell>
          <cell r="D8">
            <v>3</v>
          </cell>
          <cell r="E8">
            <v>6</v>
          </cell>
          <cell r="F8">
            <v>4</v>
          </cell>
          <cell r="G8">
            <v>2</v>
          </cell>
          <cell r="I8">
            <v>1</v>
          </cell>
          <cell r="L8">
            <v>1</v>
          </cell>
          <cell r="N8">
            <v>1</v>
          </cell>
          <cell r="O8">
            <v>4</v>
          </cell>
        </row>
        <row r="9">
          <cell r="C9">
            <v>12375.5</v>
          </cell>
          <cell r="D9">
            <v>7</v>
          </cell>
          <cell r="E9">
            <v>15</v>
          </cell>
          <cell r="F9">
            <v>9</v>
          </cell>
          <cell r="G9">
            <v>6</v>
          </cell>
          <cell r="L9">
            <v>5</v>
          </cell>
          <cell r="M9">
            <v>5</v>
          </cell>
          <cell r="O9">
            <v>10</v>
          </cell>
        </row>
        <row r="10">
          <cell r="C10">
            <v>13680</v>
          </cell>
          <cell r="D10">
            <v>19</v>
          </cell>
          <cell r="E10">
            <v>11</v>
          </cell>
          <cell r="F10">
            <v>7</v>
          </cell>
          <cell r="G10">
            <v>4</v>
          </cell>
          <cell r="L10">
            <v>2</v>
          </cell>
          <cell r="M10">
            <v>2</v>
          </cell>
          <cell r="O10">
            <v>9</v>
          </cell>
        </row>
        <row r="11">
          <cell r="C11">
            <v>14106.5</v>
          </cell>
          <cell r="D11">
            <v>6</v>
          </cell>
          <cell r="E11">
            <v>17</v>
          </cell>
          <cell r="F11">
            <v>8</v>
          </cell>
          <cell r="G11">
            <v>9</v>
          </cell>
          <cell r="L11">
            <v>7</v>
          </cell>
          <cell r="M11">
            <v>5</v>
          </cell>
          <cell r="N11">
            <v>2</v>
          </cell>
          <cell r="O11">
            <v>10</v>
          </cell>
        </row>
        <row r="12">
          <cell r="C12">
            <v>11770</v>
          </cell>
          <cell r="D12">
            <v>16</v>
          </cell>
          <cell r="E12">
            <v>15</v>
          </cell>
          <cell r="F12">
            <v>11</v>
          </cell>
          <cell r="G12">
            <v>4</v>
          </cell>
          <cell r="I12">
            <v>1</v>
          </cell>
          <cell r="L12">
            <v>6</v>
          </cell>
          <cell r="M12">
            <v>6</v>
          </cell>
          <cell r="O12">
            <v>8</v>
          </cell>
        </row>
        <row r="13">
          <cell r="C13">
            <v>19620</v>
          </cell>
          <cell r="D13">
            <v>41</v>
          </cell>
          <cell r="E13">
            <v>7</v>
          </cell>
          <cell r="F13">
            <v>3</v>
          </cell>
          <cell r="G13">
            <v>4</v>
          </cell>
          <cell r="H13">
            <v>2</v>
          </cell>
          <cell r="J13">
            <v>1</v>
          </cell>
          <cell r="L13">
            <v>2</v>
          </cell>
          <cell r="M13">
            <v>2</v>
          </cell>
          <cell r="O13">
            <v>3</v>
          </cell>
        </row>
        <row r="14">
          <cell r="C14">
            <v>14603.5</v>
          </cell>
          <cell r="D14">
            <v>14</v>
          </cell>
          <cell r="E14">
            <v>12</v>
          </cell>
          <cell r="F14">
            <v>8</v>
          </cell>
          <cell r="G14">
            <v>4</v>
          </cell>
          <cell r="I14">
            <v>1</v>
          </cell>
          <cell r="K14">
            <v>1</v>
          </cell>
          <cell r="L14">
            <v>5</v>
          </cell>
          <cell r="M14">
            <v>4</v>
          </cell>
          <cell r="N14">
            <v>1</v>
          </cell>
          <cell r="O14">
            <v>6</v>
          </cell>
          <cell r="Y14">
            <v>1</v>
          </cell>
        </row>
        <row r="15">
          <cell r="C15">
            <v>16124.5</v>
          </cell>
          <cell r="D15">
            <v>22</v>
          </cell>
          <cell r="E15">
            <v>13</v>
          </cell>
          <cell r="F15">
            <v>9</v>
          </cell>
          <cell r="G15">
            <v>4</v>
          </cell>
          <cell r="I15">
            <v>2</v>
          </cell>
          <cell r="L15">
            <v>3</v>
          </cell>
          <cell r="M15">
            <v>3</v>
          </cell>
          <cell r="O15">
            <v>8</v>
          </cell>
        </row>
        <row r="16">
          <cell r="C16">
            <v>10767</v>
          </cell>
          <cell r="D16">
            <v>7</v>
          </cell>
          <cell r="E16">
            <v>7</v>
          </cell>
          <cell r="F16">
            <v>3</v>
          </cell>
          <cell r="G16">
            <v>4</v>
          </cell>
          <cell r="L16">
            <v>2</v>
          </cell>
          <cell r="M16">
            <v>2</v>
          </cell>
          <cell r="O16">
            <v>5</v>
          </cell>
        </row>
        <row r="17">
          <cell r="Y17">
            <v>1</v>
          </cell>
        </row>
        <row r="18">
          <cell r="C18">
            <v>64539.5</v>
          </cell>
          <cell r="D18">
            <v>109</v>
          </cell>
          <cell r="E18">
            <v>43</v>
          </cell>
          <cell r="F18">
            <v>22</v>
          </cell>
          <cell r="G18">
            <v>21</v>
          </cell>
          <cell r="K18">
            <v>1</v>
          </cell>
          <cell r="L18">
            <v>12</v>
          </cell>
          <cell r="M18">
            <v>9</v>
          </cell>
          <cell r="N18">
            <v>3</v>
          </cell>
          <cell r="O18">
            <v>31</v>
          </cell>
        </row>
        <row r="19">
          <cell r="Y19">
            <v>1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г (2)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с 1 квар"/>
      <sheetName val="апр  "/>
      <sheetName val=" 4 мес "/>
      <sheetName val="5 мес"/>
      <sheetName val="всего 1 полугод - 08г"/>
      <sheetName val=" в 1 пол 09"/>
      <sheetName val="рай1п. -09"/>
      <sheetName val=" вс +тр 6 мес"/>
      <sheetName val=" вс+ тр 7 мес "/>
      <sheetName val=" за 7 мес"/>
      <sheetName val="7 мес"/>
      <sheetName val="  8  мес"/>
      <sheetName val="9 мес "/>
      <sheetName val="9 м"/>
      <sheetName val="окт"/>
      <sheetName val="10 мес "/>
      <sheetName val="11 мес"/>
      <sheetName val="09 (по рай-м)"/>
      <sheetName val="год  09г"/>
      <sheetName val="год  09г (2)"/>
      <sheetName val="09 (по рай-м) (2)"/>
      <sheetName val="09 (ранг мест)"/>
      <sheetName val="тр 1 квар"/>
      <sheetName val="тр 5  мес"/>
      <sheetName val="5 мес тр"/>
      <sheetName val="труд 1 пол- 08"/>
      <sheetName val="труд  I полу-09"/>
      <sheetName val="1пол 08- 09 см-ть тр"/>
      <sheetName val="1пол 09  тр рай"/>
      <sheetName val=" 8мес-09тр.спос."/>
      <sheetName val="трудосп 9 мес. - 08"/>
      <sheetName val="тр  за 9 ме "/>
      <sheetName val="окт тр"/>
      <sheetName val=" тр 10 мес"/>
      <sheetName val=" тр 11 мес "/>
      <sheetName val=" тр -09"/>
      <sheetName val="тр по рай-09"/>
      <sheetName val="рай -09"/>
      <sheetName val="_рай_ год _09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емограф"/>
      <sheetName val="структура"/>
      <sheetName val="данные по Госстатистике-09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AH33"/>
  <sheetViews>
    <sheetView showZeros="0" view="pageBreakPreview" topLeftCell="A16" zoomScaleSheetLayoutView="100" workbookViewId="0">
      <selection activeCell="E12" sqref="E12"/>
    </sheetView>
  </sheetViews>
  <sheetFormatPr defaultRowHeight="12.75"/>
  <cols>
    <col min="1" max="1" width="5.85546875" customWidth="1"/>
    <col min="2" max="2" width="16.5703125" customWidth="1"/>
    <col min="3" max="3" width="8.7109375" customWidth="1"/>
    <col min="4" max="4" width="8.140625" customWidth="1"/>
    <col min="5" max="15" width="5.85546875" customWidth="1"/>
    <col min="16" max="16" width="6.85546875" customWidth="1"/>
    <col min="17" max="17" width="7.7109375" customWidth="1"/>
    <col min="18" max="18" width="6" customWidth="1"/>
    <col min="19" max="19" width="6.28515625" customWidth="1"/>
    <col min="20" max="20" width="6.85546875" customWidth="1"/>
    <col min="21" max="21" width="6" customWidth="1"/>
    <col min="22" max="22" width="7.28515625" customWidth="1"/>
    <col min="23" max="23" width="6.85546875" customWidth="1"/>
    <col min="24" max="24" width="7.5703125" customWidth="1"/>
    <col min="25" max="25" width="6.7109375" customWidth="1"/>
    <col min="26" max="26" width="6.140625" customWidth="1"/>
    <col min="27" max="27" width="7.85546875" customWidth="1"/>
    <col min="28" max="28" width="6.85546875" customWidth="1"/>
    <col min="29" max="29" width="6.140625" style="2" customWidth="1"/>
  </cols>
  <sheetData>
    <row r="1" spans="1:34" ht="38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34" ht="27.75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34" ht="27.75" customHeight="1" thickBot="1">
      <c r="A3" s="3"/>
      <c r="B3" s="4" t="s">
        <v>2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34" ht="30.75" customHeight="1" thickBot="1">
      <c r="A4" s="5" t="s">
        <v>3</v>
      </c>
      <c r="B4" s="5" t="s">
        <v>4</v>
      </c>
      <c r="C4" s="6" t="s">
        <v>5</v>
      </c>
      <c r="D4" s="7" t="s">
        <v>6</v>
      </c>
      <c r="E4" s="8" t="s">
        <v>7</v>
      </c>
      <c r="F4" s="8"/>
      <c r="G4" s="8"/>
      <c r="H4" s="8"/>
      <c r="I4" s="8"/>
      <c r="J4" s="8"/>
      <c r="K4" s="8"/>
      <c r="L4" s="8"/>
      <c r="M4" s="8"/>
      <c r="N4" s="9"/>
      <c r="O4" s="9"/>
      <c r="P4" s="10" t="s">
        <v>8</v>
      </c>
      <c r="Q4" s="11" t="s">
        <v>9</v>
      </c>
      <c r="R4" s="11"/>
      <c r="S4" s="11"/>
      <c r="T4" s="11"/>
      <c r="U4" s="11"/>
      <c r="V4" s="11"/>
      <c r="W4" s="12" t="s">
        <v>10</v>
      </c>
      <c r="X4" s="13" t="s">
        <v>11</v>
      </c>
      <c r="Y4" s="14" t="s">
        <v>12</v>
      </c>
      <c r="Z4" s="15"/>
      <c r="AA4" s="16"/>
      <c r="AB4" s="17" t="s">
        <v>13</v>
      </c>
      <c r="AC4" s="18" t="s">
        <v>14</v>
      </c>
    </row>
    <row r="5" spans="1:34" ht="36.75" customHeight="1" thickBot="1">
      <c r="A5" s="5"/>
      <c r="B5" s="5"/>
      <c r="C5" s="6"/>
      <c r="D5" s="19"/>
      <c r="E5" s="20" t="s">
        <v>15</v>
      </c>
      <c r="F5" s="21"/>
      <c r="G5" s="21"/>
      <c r="H5" s="22" t="s">
        <v>16</v>
      </c>
      <c r="I5" s="23" t="s">
        <v>17</v>
      </c>
      <c r="J5" s="24" t="s">
        <v>18</v>
      </c>
      <c r="K5" s="25"/>
      <c r="L5" s="26" t="s">
        <v>19</v>
      </c>
      <c r="M5" s="27"/>
      <c r="N5" s="27"/>
      <c r="O5" s="28" t="s">
        <v>20</v>
      </c>
      <c r="P5" s="29"/>
      <c r="Q5" s="30" t="s">
        <v>21</v>
      </c>
      <c r="R5" s="30" t="s">
        <v>22</v>
      </c>
      <c r="S5" s="30" t="s">
        <v>23</v>
      </c>
      <c r="T5" s="30" t="s">
        <v>24</v>
      </c>
      <c r="U5" s="30" t="s">
        <v>25</v>
      </c>
      <c r="V5" s="31" t="s">
        <v>26</v>
      </c>
      <c r="W5" s="32"/>
      <c r="X5" s="33"/>
      <c r="Y5" s="34" t="s">
        <v>27</v>
      </c>
      <c r="Z5" s="35" t="s">
        <v>28</v>
      </c>
      <c r="AA5" s="36" t="s">
        <v>29</v>
      </c>
      <c r="AB5" s="37"/>
      <c r="AC5" s="38"/>
      <c r="AD5" s="39"/>
      <c r="AE5" s="40"/>
      <c r="AF5" s="40"/>
      <c r="AG5" s="40"/>
      <c r="AH5" s="40"/>
    </row>
    <row r="6" spans="1:34" ht="43.5" customHeight="1">
      <c r="A6" s="5"/>
      <c r="B6" s="5"/>
      <c r="C6" s="6"/>
      <c r="D6" s="19"/>
      <c r="E6" s="41" t="s">
        <v>30</v>
      </c>
      <c r="F6" s="41" t="s">
        <v>31</v>
      </c>
      <c r="G6" s="41" t="s">
        <v>32</v>
      </c>
      <c r="H6" s="42"/>
      <c r="I6" s="5"/>
      <c r="J6" s="43" t="s">
        <v>33</v>
      </c>
      <c r="K6" s="43" t="s">
        <v>34</v>
      </c>
      <c r="L6" s="41" t="s">
        <v>30</v>
      </c>
      <c r="M6" s="41" t="s">
        <v>31</v>
      </c>
      <c r="N6" s="41" t="s">
        <v>32</v>
      </c>
      <c r="O6" s="44" t="s">
        <v>30</v>
      </c>
      <c r="P6" s="45"/>
      <c r="Q6" s="30"/>
      <c r="R6" s="30"/>
      <c r="S6" s="12"/>
      <c r="T6" s="30"/>
      <c r="U6" s="30"/>
      <c r="V6" s="31"/>
      <c r="W6" s="46"/>
      <c r="X6" s="47"/>
      <c r="Y6" s="32"/>
      <c r="Z6" s="48"/>
      <c r="AA6" s="49"/>
      <c r="AB6" s="37"/>
      <c r="AC6" s="50"/>
      <c r="AD6" s="39"/>
      <c r="AE6" s="40"/>
      <c r="AF6" s="40"/>
      <c r="AG6" s="40"/>
      <c r="AH6" s="40"/>
    </row>
    <row r="7" spans="1:34" ht="15.75" customHeight="1">
      <c r="A7" s="51">
        <v>1</v>
      </c>
      <c r="B7" s="52" t="s">
        <v>35</v>
      </c>
      <c r="C7" s="53">
        <f>[1]мар!C7</f>
        <v>34576.5</v>
      </c>
      <c r="D7" s="54">
        <f>'[1]за 2мес'!D7+[1]мар!D7</f>
        <v>70</v>
      </c>
      <c r="E7" s="55">
        <f>'[1]за 2мес'!E7+[1]мар!E7</f>
        <v>93</v>
      </c>
      <c r="F7" s="55">
        <f>'[1]за 2мес'!F7+[1]мар!F7</f>
        <v>46</v>
      </c>
      <c r="G7" s="55">
        <f>'[1]за 2мес'!G7+[1]мар!G7</f>
        <v>47</v>
      </c>
      <c r="H7" s="55">
        <f>'[1]за 2мес'!H7+[1]мар!H7</f>
        <v>0</v>
      </c>
      <c r="I7" s="55">
        <f>'[1]за 2мес'!I7+[1]мар!I7</f>
        <v>0</v>
      </c>
      <c r="J7" s="55">
        <f>'[1]за 2мес'!J7+[1]мар!J7</f>
        <v>0</v>
      </c>
      <c r="K7" s="55">
        <f>'[1]за 2мес'!K7+[1]мар!K7</f>
        <v>1</v>
      </c>
      <c r="L7" s="55">
        <f>'[1]за 2мес'!L7+[1]мар!L7</f>
        <v>26</v>
      </c>
      <c r="M7" s="55">
        <f>'[1]за 2мес'!M7+[1]мар!M7</f>
        <v>17</v>
      </c>
      <c r="N7" s="55">
        <f>'[1]за 2мес'!N7+[1]мар!N7</f>
        <v>9</v>
      </c>
      <c r="O7" s="55">
        <f>'[1]за 2мес'!O7+[1]мар!O7</f>
        <v>67</v>
      </c>
      <c r="P7" s="56">
        <f>D7*1000/$C7*4.022</f>
        <v>8.1425245470189296</v>
      </c>
      <c r="Q7" s="56">
        <f>E7*1000/$C7*4.022</f>
        <v>10.817925469610863</v>
      </c>
      <c r="R7" s="57">
        <f>L7*1000/X7*4.022</f>
        <v>5.6443029092675561</v>
      </c>
      <c r="S7" s="58">
        <f>H7*1000/D7</f>
        <v>0</v>
      </c>
      <c r="T7" s="59">
        <f>(J7+K7)*1000/(D7+K7)</f>
        <v>14.084507042253522</v>
      </c>
      <c r="U7" s="60">
        <f>K7*1000/(D7+K7)</f>
        <v>14.084507042253522</v>
      </c>
      <c r="V7" s="60"/>
      <c r="W7" s="60">
        <f>P7-Q7</f>
        <v>-2.6754009225919333</v>
      </c>
      <c r="X7" s="61">
        <v>18527</v>
      </c>
      <c r="Y7" s="58">
        <f>'[1]за 2мес'!Y7+[1]мар!Y7</f>
        <v>0</v>
      </c>
      <c r="Z7" s="62">
        <f>H7+I7+Y7</f>
        <v>0</v>
      </c>
      <c r="AA7" s="63">
        <f>Z7*10000/AB7*4.022</f>
        <v>0</v>
      </c>
      <c r="AB7" s="64">
        <v>8752</v>
      </c>
      <c r="AC7" s="65">
        <f>H7</f>
        <v>0</v>
      </c>
      <c r="AD7" s="66"/>
      <c r="AE7" s="67"/>
      <c r="AF7" s="40"/>
      <c r="AG7" s="40"/>
      <c r="AH7" s="40"/>
    </row>
    <row r="8" spans="1:34" ht="20.100000000000001" customHeight="1">
      <c r="A8" s="51">
        <v>2</v>
      </c>
      <c r="B8" s="52" t="s">
        <v>36</v>
      </c>
      <c r="C8" s="53">
        <f>[1]мар!C8</f>
        <v>8055.5</v>
      </c>
      <c r="D8" s="54">
        <f>'[1]за 2мес'!D8+[1]мар!D8</f>
        <v>12</v>
      </c>
      <c r="E8" s="55">
        <f>'[1]за 2мес'!E8+[1]мар!E8</f>
        <v>29</v>
      </c>
      <c r="F8" s="55">
        <f>'[1]за 2мес'!F8+[1]мар!F8</f>
        <v>19</v>
      </c>
      <c r="G8" s="55">
        <f>'[1]за 2мес'!G8+[1]мар!G8</f>
        <v>10</v>
      </c>
      <c r="H8" s="55">
        <f>'[1]за 2мес'!H8+[1]мар!H8</f>
        <v>2</v>
      </c>
      <c r="I8" s="55">
        <f>'[1]за 2мес'!I8+[1]мар!I8</f>
        <v>1</v>
      </c>
      <c r="J8" s="55">
        <f>'[1]за 2мес'!J8+[1]мар!J8</f>
        <v>0</v>
      </c>
      <c r="K8" s="55">
        <f>'[1]за 2мес'!K8+[1]мар!K8</f>
        <v>0</v>
      </c>
      <c r="L8" s="55">
        <f>'[1]за 2мес'!L8+[1]мар!L8</f>
        <v>10</v>
      </c>
      <c r="M8" s="55">
        <f>'[1]за 2мес'!M8+[1]мар!M8</f>
        <v>8</v>
      </c>
      <c r="N8" s="55">
        <f>'[1]за 2мес'!N8+[1]мар!N8</f>
        <v>2</v>
      </c>
      <c r="O8" s="55">
        <f>'[1]за 2мес'!O8+[1]мар!O8</f>
        <v>16</v>
      </c>
      <c r="P8" s="56">
        <f t="shared" ref="P8:Q19" si="0">D8*1000/$C8*4.022</f>
        <v>5.9914344236856811</v>
      </c>
      <c r="Q8" s="56">
        <f t="shared" si="0"/>
        <v>14.479299857240395</v>
      </c>
      <c r="R8" s="57">
        <f t="shared" ref="R8:R19" si="1">L8*1000/X8*4.022</f>
        <v>9.4992914501653285</v>
      </c>
      <c r="S8" s="58">
        <v>77.400000000000006</v>
      </c>
      <c r="T8" s="59">
        <f t="shared" ref="T8:T19" si="2">(J8+K8)*1000/(D8+K8)</f>
        <v>0</v>
      </c>
      <c r="U8" s="60">
        <f t="shared" ref="U8:U19" si="3">K8*1000/(D8+K8)</f>
        <v>0</v>
      </c>
      <c r="V8" s="60"/>
      <c r="W8" s="68">
        <f t="shared" ref="W8:W18" si="4">P8-Q8</f>
        <v>-8.4878654335547132</v>
      </c>
      <c r="X8" s="61">
        <v>4234</v>
      </c>
      <c r="Y8" s="58">
        <f>'[1]за 2мес'!Y8+[1]мар!Y8</f>
        <v>0</v>
      </c>
      <c r="Z8" s="62">
        <f t="shared" ref="Z8:Z18" si="5">H8+I8+Y8</f>
        <v>3</v>
      </c>
      <c r="AA8" s="63">
        <f t="shared" ref="AA8:AA19" si="6">Z8*10000/AB8*4.022</f>
        <v>50.954391891891895</v>
      </c>
      <c r="AB8" s="64">
        <v>2368</v>
      </c>
      <c r="AC8" s="65">
        <f t="shared" ref="AC8:AC15" si="7">H8</f>
        <v>2</v>
      </c>
      <c r="AD8" s="67"/>
      <c r="AE8" s="40"/>
      <c r="AF8" s="40"/>
      <c r="AG8" s="40"/>
      <c r="AH8" s="40"/>
    </row>
    <row r="9" spans="1:34" ht="20.100000000000001" customHeight="1">
      <c r="A9" s="51">
        <v>3</v>
      </c>
      <c r="B9" s="52" t="s">
        <v>37</v>
      </c>
      <c r="C9" s="53">
        <f>[1]мар!C9</f>
        <v>12375.5</v>
      </c>
      <c r="D9" s="54">
        <f>'[1]за 2мес'!D9+[1]мар!D9</f>
        <v>30</v>
      </c>
      <c r="E9" s="55">
        <f>'[1]за 2мес'!E9+[1]мар!E9</f>
        <v>55</v>
      </c>
      <c r="F9" s="55">
        <f>'[1]за 2мес'!F9+[1]мар!F9</f>
        <v>29</v>
      </c>
      <c r="G9" s="55">
        <f>'[1]за 2мес'!G9+[1]мар!G9</f>
        <v>26</v>
      </c>
      <c r="H9" s="55">
        <f>'[1]за 2мес'!H9+[1]мар!H9</f>
        <v>0</v>
      </c>
      <c r="I9" s="55">
        <f>'[1]за 2мес'!I9+[1]мар!I9</f>
        <v>0</v>
      </c>
      <c r="J9" s="55">
        <f>'[1]за 2мес'!J9+[1]мар!J9</f>
        <v>0</v>
      </c>
      <c r="K9" s="55">
        <f>'[1]за 2мес'!K9+[1]мар!K9</f>
        <v>0</v>
      </c>
      <c r="L9" s="55">
        <f>'[1]за 2мес'!L9+[1]мар!L9</f>
        <v>9</v>
      </c>
      <c r="M9" s="55">
        <f>'[1]за 2мес'!M9+[1]мар!M9</f>
        <v>9</v>
      </c>
      <c r="N9" s="55">
        <f>'[1]за 2мес'!N9+[1]мар!N9</f>
        <v>0</v>
      </c>
      <c r="O9" s="55">
        <f>'[1]за 2мес'!O9+[1]мар!O9</f>
        <v>46</v>
      </c>
      <c r="P9" s="56">
        <f t="shared" si="0"/>
        <v>9.7499090945820388</v>
      </c>
      <c r="Q9" s="56">
        <f t="shared" si="0"/>
        <v>17.874833340067067</v>
      </c>
      <c r="R9" s="57">
        <f t="shared" si="1"/>
        <v>5.895439739413681</v>
      </c>
      <c r="S9" s="58">
        <f t="shared" ref="S9:S18" si="8">H9*1000/D9</f>
        <v>0</v>
      </c>
      <c r="T9" s="59">
        <f t="shared" si="2"/>
        <v>0</v>
      </c>
      <c r="U9" s="60">
        <f t="shared" si="3"/>
        <v>0</v>
      </c>
      <c r="V9" s="60"/>
      <c r="W9" s="68">
        <f t="shared" si="4"/>
        <v>-8.1249242454850279</v>
      </c>
      <c r="X9" s="61">
        <v>6140</v>
      </c>
      <c r="Y9" s="58">
        <f>'[1]за 2мес'!Y9+[1]мар!Y9</f>
        <v>0</v>
      </c>
      <c r="Z9" s="62">
        <f t="shared" si="5"/>
        <v>0</v>
      </c>
      <c r="AA9" s="63">
        <f t="shared" si="6"/>
        <v>0</v>
      </c>
      <c r="AB9" s="64">
        <v>3843</v>
      </c>
      <c r="AC9" s="65">
        <f t="shared" si="7"/>
        <v>0</v>
      </c>
      <c r="AD9" s="67"/>
      <c r="AE9" s="40"/>
      <c r="AF9" s="40"/>
      <c r="AG9" s="40"/>
      <c r="AH9" s="40"/>
    </row>
    <row r="10" spans="1:34" ht="20.100000000000001" customHeight="1">
      <c r="A10" s="51">
        <v>4</v>
      </c>
      <c r="B10" s="52" t="s">
        <v>38</v>
      </c>
      <c r="C10" s="53">
        <f>[1]мар!C10</f>
        <v>13680</v>
      </c>
      <c r="D10" s="54">
        <f>'[1]за 2мес'!D10+[1]мар!D10</f>
        <v>49</v>
      </c>
      <c r="E10" s="55">
        <f>'[1]за 2мес'!E10+[1]мар!E10</f>
        <v>35</v>
      </c>
      <c r="F10" s="55">
        <f>'[1]за 2мес'!F10+[1]мар!F10</f>
        <v>25</v>
      </c>
      <c r="G10" s="55">
        <f>'[1]за 2мес'!G10+[1]мар!G10</f>
        <v>10</v>
      </c>
      <c r="H10" s="55">
        <f>'[1]за 2мес'!H10+[1]мар!H10</f>
        <v>1</v>
      </c>
      <c r="I10" s="55">
        <f>'[1]за 2мес'!I10+[1]мар!I10</f>
        <v>0</v>
      </c>
      <c r="J10" s="55">
        <f>'[1]за 2мес'!J10+[1]мар!J10</f>
        <v>1</v>
      </c>
      <c r="K10" s="55">
        <f>'[1]за 2мес'!K10+[1]мар!K10</f>
        <v>0</v>
      </c>
      <c r="L10" s="55">
        <f>'[1]за 2мес'!L10+[1]мар!L10</f>
        <v>11</v>
      </c>
      <c r="M10" s="55">
        <f>'[1]за 2мес'!M10+[1]мар!M10</f>
        <v>9</v>
      </c>
      <c r="N10" s="55">
        <f>'[1]за 2мес'!N10+[1]мар!N10</f>
        <v>2</v>
      </c>
      <c r="O10" s="55">
        <f>'[1]за 2мес'!O10+[1]мар!O10</f>
        <v>23</v>
      </c>
      <c r="P10" s="56">
        <f t="shared" si="0"/>
        <v>14.406286549707604</v>
      </c>
      <c r="Q10" s="56">
        <f t="shared" si="0"/>
        <v>10.290204678362572</v>
      </c>
      <c r="R10" s="57">
        <f t="shared" si="1"/>
        <v>6.4937619257302215</v>
      </c>
      <c r="S10" s="69">
        <f t="shared" si="8"/>
        <v>20.408163265306122</v>
      </c>
      <c r="T10" s="59">
        <f t="shared" si="2"/>
        <v>20.408163265306122</v>
      </c>
      <c r="U10" s="60">
        <f t="shared" si="3"/>
        <v>0</v>
      </c>
      <c r="V10" s="60"/>
      <c r="W10" s="68">
        <f t="shared" si="4"/>
        <v>4.1160818713450311</v>
      </c>
      <c r="X10" s="61">
        <v>6813</v>
      </c>
      <c r="Y10" s="58">
        <f>'[1]за 2мес'!Y10+[1]мар!Y10</f>
        <v>0</v>
      </c>
      <c r="Z10" s="62">
        <f t="shared" si="5"/>
        <v>1</v>
      </c>
      <c r="AA10" s="63">
        <f t="shared" si="6"/>
        <v>9.336118848653669</v>
      </c>
      <c r="AB10" s="64">
        <v>4308</v>
      </c>
      <c r="AC10" s="65">
        <f t="shared" si="7"/>
        <v>1</v>
      </c>
      <c r="AD10" s="67"/>
      <c r="AE10" s="40"/>
      <c r="AF10" s="40"/>
      <c r="AG10" s="40"/>
      <c r="AH10" s="40"/>
    </row>
    <row r="11" spans="1:34" ht="20.100000000000001" customHeight="1">
      <c r="A11" s="51">
        <v>5</v>
      </c>
      <c r="B11" s="52" t="s">
        <v>39</v>
      </c>
      <c r="C11" s="53">
        <f>[1]мар!C11</f>
        <v>14106.5</v>
      </c>
      <c r="D11" s="54">
        <f>'[1]за 2мес'!D11+[1]мар!D11</f>
        <v>30</v>
      </c>
      <c r="E11" s="55">
        <f>'[1]за 2мес'!E11+[1]мар!E11</f>
        <v>45</v>
      </c>
      <c r="F11" s="55">
        <f>'[1]за 2мес'!F11+[1]мар!F11</f>
        <v>23</v>
      </c>
      <c r="G11" s="55">
        <f>'[1]за 2мес'!G11+[1]мар!G11</f>
        <v>22</v>
      </c>
      <c r="H11" s="55">
        <f>'[1]за 2мес'!H11+[1]мар!H11</f>
        <v>0</v>
      </c>
      <c r="I11" s="55">
        <f>'[1]за 2мес'!I11+[1]мар!I11</f>
        <v>0</v>
      </c>
      <c r="J11" s="55">
        <f>'[1]за 2мес'!J11+[1]мар!J11</f>
        <v>0</v>
      </c>
      <c r="K11" s="55">
        <f>'[1]за 2мес'!K11+[1]мар!K11</f>
        <v>0</v>
      </c>
      <c r="L11" s="55">
        <f>'[1]за 2мес'!L11+[1]мар!L11</f>
        <v>14</v>
      </c>
      <c r="M11" s="55">
        <f>'[1]за 2мес'!M11+[1]мар!M11</f>
        <v>11</v>
      </c>
      <c r="N11" s="55">
        <f>'[1]за 2мес'!N11+[1]мар!N11</f>
        <v>3</v>
      </c>
      <c r="O11" s="55">
        <f>'[1]за 2мес'!O11+[1]мар!O11</f>
        <v>31</v>
      </c>
      <c r="P11" s="56">
        <f t="shared" si="0"/>
        <v>8.5535037039662569</v>
      </c>
      <c r="Q11" s="56">
        <f t="shared" si="0"/>
        <v>12.830255555949385</v>
      </c>
      <c r="R11" s="57">
        <f t="shared" si="1"/>
        <v>7.9463731301157212</v>
      </c>
      <c r="S11" s="58">
        <f t="shared" si="8"/>
        <v>0</v>
      </c>
      <c r="T11" s="59">
        <f t="shared" si="2"/>
        <v>0</v>
      </c>
      <c r="U11" s="60">
        <f t="shared" si="3"/>
        <v>0</v>
      </c>
      <c r="V11" s="60"/>
      <c r="W11" s="68">
        <f t="shared" si="4"/>
        <v>-4.2767518519831285</v>
      </c>
      <c r="X11" s="70">
        <v>7086</v>
      </c>
      <c r="Y11" s="58">
        <f>'[1]за 2мес'!Y11+[1]мар!Y11</f>
        <v>1</v>
      </c>
      <c r="Z11" s="62">
        <f t="shared" si="5"/>
        <v>1</v>
      </c>
      <c r="AA11" s="63">
        <f t="shared" si="6"/>
        <v>9.0341419586702614</v>
      </c>
      <c r="AB11" s="64">
        <v>4452</v>
      </c>
      <c r="AC11" s="65">
        <f t="shared" si="7"/>
        <v>0</v>
      </c>
      <c r="AD11" s="67"/>
      <c r="AE11" s="40"/>
      <c r="AF11" s="40"/>
      <c r="AG11" s="40"/>
      <c r="AH11" s="40"/>
    </row>
    <row r="12" spans="1:34" ht="20.100000000000001" customHeight="1">
      <c r="A12" s="51">
        <v>6</v>
      </c>
      <c r="B12" s="52" t="s">
        <v>40</v>
      </c>
      <c r="C12" s="53">
        <f>[1]мар!C12</f>
        <v>11770</v>
      </c>
      <c r="D12" s="54">
        <f>'[1]за 2мес'!D12+[1]мар!D12</f>
        <v>48</v>
      </c>
      <c r="E12" s="55">
        <f>'[1]за 2мес'!E12+[1]мар!E12</f>
        <v>30</v>
      </c>
      <c r="F12" s="55">
        <f>'[1]за 2мес'!F12+[1]мар!F12</f>
        <v>18</v>
      </c>
      <c r="G12" s="55">
        <f>'[1]за 2мес'!G12+[1]мар!G12</f>
        <v>12</v>
      </c>
      <c r="H12" s="55">
        <f>'[1]за 2мес'!H12+[1]мар!H12</f>
        <v>0</v>
      </c>
      <c r="I12" s="55">
        <f>'[1]за 2мес'!I12+[1]мар!I12</f>
        <v>2</v>
      </c>
      <c r="J12" s="55">
        <f>'[1]за 2мес'!J12+[1]мар!J12</f>
        <v>0</v>
      </c>
      <c r="K12" s="55">
        <f>'[1]за 2мес'!K12+[1]мар!K12</f>
        <v>0</v>
      </c>
      <c r="L12" s="55">
        <f>'[1]за 2мес'!L12+[1]мар!L12</f>
        <v>9</v>
      </c>
      <c r="M12" s="55">
        <f>'[1]за 2мес'!M12+[1]мар!M12</f>
        <v>9</v>
      </c>
      <c r="N12" s="55">
        <f>'[1]за 2мес'!N12+[1]мар!N12</f>
        <v>0</v>
      </c>
      <c r="O12" s="55">
        <f>'[1]за 2мес'!O12+[1]мар!O12</f>
        <v>19</v>
      </c>
      <c r="P12" s="56">
        <f t="shared" si="0"/>
        <v>16.402378929481735</v>
      </c>
      <c r="Q12" s="56">
        <f t="shared" si="0"/>
        <v>10.251486830926083</v>
      </c>
      <c r="R12" s="57">
        <f t="shared" si="1"/>
        <v>6.1898084815321477</v>
      </c>
      <c r="S12" s="58">
        <f t="shared" si="8"/>
        <v>0</v>
      </c>
      <c r="T12" s="59">
        <f t="shared" si="2"/>
        <v>0</v>
      </c>
      <c r="U12" s="60">
        <f t="shared" si="3"/>
        <v>0</v>
      </c>
      <c r="V12" s="60"/>
      <c r="W12" s="68">
        <f t="shared" si="4"/>
        <v>6.1508920985556514</v>
      </c>
      <c r="X12" s="71">
        <v>5848</v>
      </c>
      <c r="Y12" s="58">
        <f>'[1]за 2мес'!Y12+[1]мар!Y12</f>
        <v>0</v>
      </c>
      <c r="Z12" s="62">
        <f t="shared" si="5"/>
        <v>2</v>
      </c>
      <c r="AA12" s="63">
        <f t="shared" si="6"/>
        <v>18.0480143594346</v>
      </c>
      <c r="AB12" s="64">
        <v>4457</v>
      </c>
      <c r="AC12" s="65">
        <f t="shared" si="7"/>
        <v>0</v>
      </c>
      <c r="AD12" s="67"/>
      <c r="AE12" s="40"/>
      <c r="AF12" s="40"/>
      <c r="AG12" s="40"/>
      <c r="AH12" s="40"/>
    </row>
    <row r="13" spans="1:34" ht="20.100000000000001" customHeight="1">
      <c r="A13" s="51">
        <v>7</v>
      </c>
      <c r="B13" s="52" t="s">
        <v>41</v>
      </c>
      <c r="C13" s="53">
        <f>[1]мар!C13</f>
        <v>19620</v>
      </c>
      <c r="D13" s="54">
        <f>'[1]за 2мес'!D13+[1]мар!D13</f>
        <v>90</v>
      </c>
      <c r="E13" s="55">
        <f>'[1]за 2мес'!E13+[1]мар!E13</f>
        <v>32</v>
      </c>
      <c r="F13" s="55">
        <f>'[1]за 2мес'!F13+[1]мар!F13</f>
        <v>19</v>
      </c>
      <c r="G13" s="55">
        <f>'[1]за 2мес'!G13+[1]мар!G13</f>
        <v>13</v>
      </c>
      <c r="H13" s="55">
        <f>'[1]за 2мес'!H13+[1]мар!H13</f>
        <v>4</v>
      </c>
      <c r="I13" s="55">
        <f>'[1]за 2мес'!I13+[1]мар!I13</f>
        <v>0</v>
      </c>
      <c r="J13" s="55">
        <f>'[1]за 2мес'!J13+[1]мар!J13</f>
        <v>1</v>
      </c>
      <c r="K13" s="55">
        <f>'[1]за 2мес'!K13+[1]мар!K13</f>
        <v>1</v>
      </c>
      <c r="L13" s="55">
        <f>'[1]за 2мес'!L13+[1]мар!L13</f>
        <v>10</v>
      </c>
      <c r="M13" s="55">
        <f>'[1]за 2мес'!M13+[1]мар!M13</f>
        <v>9</v>
      </c>
      <c r="N13" s="55">
        <f>'[1]за 2мес'!N13+[1]мар!N13</f>
        <v>1</v>
      </c>
      <c r="O13" s="55">
        <f>'[1]за 2мес'!O13+[1]мар!O13</f>
        <v>18</v>
      </c>
      <c r="P13" s="56">
        <f t="shared" si="0"/>
        <v>18.449541284403672</v>
      </c>
      <c r="Q13" s="56">
        <f t="shared" si="0"/>
        <v>6.5598369011213045</v>
      </c>
      <c r="R13" s="57">
        <f t="shared" si="1"/>
        <v>4.1045004592305343</v>
      </c>
      <c r="S13" s="69">
        <v>39.299999999999997</v>
      </c>
      <c r="T13" s="59">
        <f t="shared" si="2"/>
        <v>21.978021978021978</v>
      </c>
      <c r="U13" s="60">
        <f t="shared" si="3"/>
        <v>10.989010989010989</v>
      </c>
      <c r="V13" s="60"/>
      <c r="W13" s="68">
        <f t="shared" si="4"/>
        <v>11.889704383282368</v>
      </c>
      <c r="X13" s="71">
        <v>9799</v>
      </c>
      <c r="Y13" s="58">
        <f>'[1]за 2мес'!Y13+[1]мар!Y13</f>
        <v>0</v>
      </c>
      <c r="Z13" s="62">
        <f t="shared" si="5"/>
        <v>4</v>
      </c>
      <c r="AA13" s="63">
        <f t="shared" si="6"/>
        <v>20.625641025641027</v>
      </c>
      <c r="AB13" s="64">
        <v>7800</v>
      </c>
      <c r="AC13" s="65">
        <f t="shared" si="7"/>
        <v>4</v>
      </c>
      <c r="AD13" s="67"/>
      <c r="AE13" s="40"/>
      <c r="AF13" s="40"/>
      <c r="AG13" s="40"/>
      <c r="AH13" s="40"/>
    </row>
    <row r="14" spans="1:34" ht="20.100000000000001" customHeight="1">
      <c r="A14" s="51">
        <v>8</v>
      </c>
      <c r="B14" s="52" t="s">
        <v>42</v>
      </c>
      <c r="C14" s="53">
        <f>[1]мар!C14</f>
        <v>14603.5</v>
      </c>
      <c r="D14" s="54">
        <f>'[1]за 2мес'!D14+[1]мар!D14</f>
        <v>51</v>
      </c>
      <c r="E14" s="55">
        <f>'[1]за 2мес'!E14+[1]мар!E14</f>
        <v>32</v>
      </c>
      <c r="F14" s="55">
        <f>'[1]за 2мес'!F14+[1]мар!F14</f>
        <v>21</v>
      </c>
      <c r="G14" s="55">
        <f>'[1]за 2мес'!G14+[1]мар!G14</f>
        <v>11</v>
      </c>
      <c r="H14" s="55">
        <f>'[1]за 2мес'!H14+[1]мар!H14</f>
        <v>1</v>
      </c>
      <c r="I14" s="55">
        <f>'[1]за 2мес'!I14+[1]мар!I14</f>
        <v>1</v>
      </c>
      <c r="J14" s="55">
        <f>'[1]за 2мес'!J14+[1]мар!J14</f>
        <v>0</v>
      </c>
      <c r="K14" s="55">
        <f>'[1]за 2мес'!K14+[1]мар!K14</f>
        <v>1</v>
      </c>
      <c r="L14" s="55">
        <f>'[1]за 2мес'!L14+[1]мар!L14</f>
        <v>10</v>
      </c>
      <c r="M14" s="55">
        <f>'[1]за 2мес'!M14+[1]мар!M14</f>
        <v>9</v>
      </c>
      <c r="N14" s="55">
        <f>'[1]за 2мес'!N14+[1]мар!N14</f>
        <v>1</v>
      </c>
      <c r="O14" s="55">
        <f>'[1]за 2мес'!O14+[1]мар!O14</f>
        <v>20</v>
      </c>
      <c r="P14" s="56">
        <f t="shared" si="0"/>
        <v>14.046084842674702</v>
      </c>
      <c r="Q14" s="56">
        <f t="shared" si="0"/>
        <v>8.8132297052076556</v>
      </c>
      <c r="R14" s="57">
        <f t="shared" si="1"/>
        <v>5.6520517144463183</v>
      </c>
      <c r="S14" s="69">
        <v>16.600000000000001</v>
      </c>
      <c r="T14" s="59">
        <f t="shared" si="2"/>
        <v>19.23076923076923</v>
      </c>
      <c r="U14" s="60">
        <f t="shared" si="3"/>
        <v>19.23076923076923</v>
      </c>
      <c r="V14" s="60"/>
      <c r="W14" s="68">
        <f t="shared" si="4"/>
        <v>5.2328551374670464</v>
      </c>
      <c r="X14" s="61">
        <v>7116</v>
      </c>
      <c r="Y14" s="58">
        <f>'[1]за 2мес'!Y14+[1]мар!Y14</f>
        <v>1</v>
      </c>
      <c r="Z14" s="62">
        <f t="shared" si="5"/>
        <v>3</v>
      </c>
      <c r="AA14" s="63">
        <f t="shared" si="6"/>
        <v>23.329466357308583</v>
      </c>
      <c r="AB14" s="64">
        <v>5172</v>
      </c>
      <c r="AC14" s="65">
        <f t="shared" si="7"/>
        <v>1</v>
      </c>
      <c r="AD14" s="67"/>
      <c r="AE14" s="40"/>
      <c r="AF14" s="40"/>
      <c r="AG14" s="40"/>
      <c r="AH14" s="40"/>
    </row>
    <row r="15" spans="1:34" ht="20.100000000000001" customHeight="1">
      <c r="A15" s="51">
        <v>9</v>
      </c>
      <c r="B15" s="52" t="s">
        <v>43</v>
      </c>
      <c r="C15" s="53">
        <f>[1]мар!C15</f>
        <v>16124.5</v>
      </c>
      <c r="D15" s="54">
        <f>'[1]за 2мес'!D15+[1]мар!D15</f>
        <v>53</v>
      </c>
      <c r="E15" s="55">
        <f>'[1]за 2мес'!E15+[1]мар!E15</f>
        <v>44</v>
      </c>
      <c r="F15" s="55">
        <f>'[1]за 2мес'!F15+[1]мар!F15</f>
        <v>28</v>
      </c>
      <c r="G15" s="55">
        <f>'[1]за 2мес'!G15+[1]мар!G15</f>
        <v>16</v>
      </c>
      <c r="H15" s="55">
        <f>'[1]за 2мес'!H15+[1]мар!H15</f>
        <v>1</v>
      </c>
      <c r="I15" s="55">
        <f>'[1]за 2мес'!I15+[1]мар!I15</f>
        <v>3</v>
      </c>
      <c r="J15" s="55">
        <f>'[1]за 2мес'!J15+[1]мар!J15</f>
        <v>0</v>
      </c>
      <c r="K15" s="55">
        <f>'[1]за 2мес'!K15+[1]мар!K15</f>
        <v>0</v>
      </c>
      <c r="L15" s="55">
        <f>'[1]за 2мес'!L15+[1]мар!L15</f>
        <v>15</v>
      </c>
      <c r="M15" s="55">
        <f>'[1]за 2мес'!M15+[1]мар!M15</f>
        <v>11</v>
      </c>
      <c r="N15" s="55">
        <f>'[1]за 2мес'!N15+[1]мар!N15</f>
        <v>4</v>
      </c>
      <c r="O15" s="55">
        <f>'[1]за 2мес'!O15+[1]мар!O15</f>
        <v>25</v>
      </c>
      <c r="P15" s="56">
        <f t="shared" si="0"/>
        <v>13.220006821916961</v>
      </c>
      <c r="Q15" s="56">
        <f t="shared" si="0"/>
        <v>10.975100003100872</v>
      </c>
      <c r="R15" s="57">
        <f t="shared" si="1"/>
        <v>7.2242845168243326</v>
      </c>
      <c r="S15" s="69">
        <v>16.600000000000001</v>
      </c>
      <c r="T15" s="59">
        <f t="shared" si="2"/>
        <v>0</v>
      </c>
      <c r="U15" s="60">
        <f t="shared" si="3"/>
        <v>0</v>
      </c>
      <c r="V15" s="60"/>
      <c r="W15" s="68">
        <f t="shared" si="4"/>
        <v>2.244906818816089</v>
      </c>
      <c r="X15" s="61">
        <v>8351</v>
      </c>
      <c r="Y15" s="58">
        <f>'[1]за 2мес'!Y15+[1]мар!Y15</f>
        <v>0</v>
      </c>
      <c r="Z15" s="62">
        <f t="shared" si="5"/>
        <v>4</v>
      </c>
      <c r="AA15" s="63">
        <f t="shared" si="6"/>
        <v>31.336190105181146</v>
      </c>
      <c r="AB15" s="64">
        <v>5134</v>
      </c>
      <c r="AC15" s="65">
        <f t="shared" si="7"/>
        <v>1</v>
      </c>
      <c r="AD15" s="67"/>
      <c r="AE15" s="40"/>
      <c r="AF15" s="40"/>
      <c r="AG15" s="40"/>
      <c r="AH15" s="40"/>
    </row>
    <row r="16" spans="1:34" ht="20.100000000000001" customHeight="1">
      <c r="A16" s="72">
        <v>10</v>
      </c>
      <c r="B16" s="73" t="s">
        <v>44</v>
      </c>
      <c r="C16" s="53">
        <f>[1]мар!C16</f>
        <v>10767</v>
      </c>
      <c r="D16" s="54">
        <f>'[1]за 2мес'!D16+[1]мар!D16</f>
        <v>30</v>
      </c>
      <c r="E16" s="55">
        <f>'[1]за 2мес'!E16+[1]мар!E16</f>
        <v>34</v>
      </c>
      <c r="F16" s="55">
        <f>'[1]за 2мес'!F16+[1]мар!F16</f>
        <v>17</v>
      </c>
      <c r="G16" s="55">
        <f>'[1]за 2мес'!G16+[1]мар!G16</f>
        <v>17</v>
      </c>
      <c r="H16" s="55">
        <f>'[1]за 2мес'!H16+[1]мар!H16</f>
        <v>0</v>
      </c>
      <c r="I16" s="55">
        <f>'[1]за 2мес'!I16+[1]мар!I16</f>
        <v>0</v>
      </c>
      <c r="J16" s="55">
        <f>'[1]за 2мес'!J16+[1]мар!J16</f>
        <v>0</v>
      </c>
      <c r="K16" s="55">
        <f>'[1]за 2мес'!K16+[1]мар!K16</f>
        <v>1</v>
      </c>
      <c r="L16" s="55">
        <f>'[1]за 2мес'!L16+[1]мар!L16</f>
        <v>7</v>
      </c>
      <c r="M16" s="55">
        <f>'[1]за 2мес'!M16+[1]мар!M16</f>
        <v>5</v>
      </c>
      <c r="N16" s="55">
        <f>'[1]за 2мес'!N16+[1]мар!N16</f>
        <v>2</v>
      </c>
      <c r="O16" s="55">
        <f>'[1]за 2мес'!O16+[1]мар!O16</f>
        <v>27</v>
      </c>
      <c r="P16" s="56">
        <f t="shared" si="0"/>
        <v>11.206464196154919</v>
      </c>
      <c r="Q16" s="56">
        <f t="shared" si="0"/>
        <v>12.700659422308908</v>
      </c>
      <c r="R16" s="57">
        <f t="shared" si="1"/>
        <v>5.3872942977420593</v>
      </c>
      <c r="S16" s="58">
        <f t="shared" si="8"/>
        <v>0</v>
      </c>
      <c r="T16" s="59">
        <f t="shared" si="2"/>
        <v>32.258064516129032</v>
      </c>
      <c r="U16" s="60">
        <f t="shared" si="3"/>
        <v>32.258064516129032</v>
      </c>
      <c r="V16" s="60"/>
      <c r="W16" s="68">
        <f t="shared" si="4"/>
        <v>-1.4941952261539893</v>
      </c>
      <c r="X16" s="61">
        <v>5226</v>
      </c>
      <c r="Y16" s="58">
        <f>'[1]за 2мес'!Y16+[1]мар!Y16</f>
        <v>0</v>
      </c>
      <c r="Z16" s="62">
        <f t="shared" si="5"/>
        <v>0</v>
      </c>
      <c r="AA16" s="63">
        <f t="shared" si="6"/>
        <v>0</v>
      </c>
      <c r="AB16" s="64">
        <v>3058</v>
      </c>
      <c r="AC16" s="65"/>
      <c r="AD16" s="67"/>
      <c r="AE16" s="40"/>
      <c r="AF16" s="40"/>
      <c r="AG16" s="40"/>
      <c r="AH16" s="40"/>
    </row>
    <row r="17" spans="1:34" ht="28.5" customHeight="1">
      <c r="A17" s="74"/>
      <c r="B17" s="75" t="s">
        <v>45</v>
      </c>
      <c r="C17" s="76">
        <f>SUM(C7:C16)</f>
        <v>155679</v>
      </c>
      <c r="D17" s="77">
        <f t="shared" ref="D17:M17" si="9">SUM(D7:D16)</f>
        <v>463</v>
      </c>
      <c r="E17" s="77">
        <f t="shared" si="9"/>
        <v>429</v>
      </c>
      <c r="F17" s="77">
        <f t="shared" si="9"/>
        <v>245</v>
      </c>
      <c r="G17" s="77">
        <f t="shared" si="9"/>
        <v>184</v>
      </c>
      <c r="H17" s="77">
        <f t="shared" si="9"/>
        <v>9</v>
      </c>
      <c r="I17" s="77">
        <f t="shared" si="9"/>
        <v>7</v>
      </c>
      <c r="J17" s="77">
        <f t="shared" si="9"/>
        <v>2</v>
      </c>
      <c r="K17" s="77">
        <f t="shared" si="9"/>
        <v>4</v>
      </c>
      <c r="L17" s="77">
        <f t="shared" si="9"/>
        <v>121</v>
      </c>
      <c r="M17" s="77">
        <f t="shared" si="9"/>
        <v>97</v>
      </c>
      <c r="N17" s="77">
        <f>SUM(N7:N16)</f>
        <v>24</v>
      </c>
      <c r="O17" s="77">
        <f>SUM(O7:O16)</f>
        <v>292</v>
      </c>
      <c r="P17" s="78">
        <f t="shared" si="0"/>
        <v>11.961703248350773</v>
      </c>
      <c r="Q17" s="78">
        <f t="shared" si="0"/>
        <v>11.083306033569075</v>
      </c>
      <c r="R17" s="79">
        <f t="shared" si="1"/>
        <v>6.1493808440737938</v>
      </c>
      <c r="S17" s="80">
        <v>15.6</v>
      </c>
      <c r="T17" s="81">
        <f t="shared" si="2"/>
        <v>12.847965738758029</v>
      </c>
      <c r="U17" s="82">
        <f t="shared" si="3"/>
        <v>8.565310492505354</v>
      </c>
      <c r="V17" s="82"/>
      <c r="W17" s="83">
        <f t="shared" si="4"/>
        <v>0.87839721478169785</v>
      </c>
      <c r="X17" s="84">
        <v>79140</v>
      </c>
      <c r="Y17" s="85">
        <f>'[1]за 2мес'!Y17+[1]мар!Y17</f>
        <v>2</v>
      </c>
      <c r="Z17" s="77">
        <f>SUM(Z7:Z16)</f>
        <v>18</v>
      </c>
      <c r="AA17" s="86">
        <f t="shared" si="6"/>
        <v>14.671692607003891</v>
      </c>
      <c r="AB17" s="87">
        <v>49344</v>
      </c>
      <c r="AC17" s="88">
        <f>SUM(AC7:AC16)</f>
        <v>9</v>
      </c>
      <c r="AD17" s="67"/>
      <c r="AE17" s="40"/>
      <c r="AF17" s="40"/>
      <c r="AG17" s="40"/>
      <c r="AH17" s="40"/>
    </row>
    <row r="18" spans="1:34" ht="25.5" customHeight="1">
      <c r="A18" s="72">
        <v>11</v>
      </c>
      <c r="B18" s="73" t="s">
        <v>46</v>
      </c>
      <c r="C18" s="53">
        <f>[1]мар!C18</f>
        <v>64539.5</v>
      </c>
      <c r="D18" s="54">
        <f>'[1]за 2мес'!D18+[1]мар!D18</f>
        <v>274</v>
      </c>
      <c r="E18" s="55">
        <f>'[1]за 2мес'!E18+[1]мар!E18</f>
        <v>151</v>
      </c>
      <c r="F18" s="55">
        <f>'[1]за 2мес'!F18+[1]мар!F18</f>
        <v>84</v>
      </c>
      <c r="G18" s="55">
        <f>'[1]за 2мес'!G18+[1]мар!G18</f>
        <v>67</v>
      </c>
      <c r="H18" s="55">
        <f>'[1]за 2мес'!H18+[1]мар!H18</f>
        <v>0</v>
      </c>
      <c r="I18" s="55">
        <f>'[1]за 2мес'!I18+[1]мар!I18</f>
        <v>1</v>
      </c>
      <c r="J18" s="55">
        <f>'[1]за 2мес'!J18+[1]мар!J18</f>
        <v>0</v>
      </c>
      <c r="K18" s="55">
        <f>'[1]за 2мес'!K18+[1]мар!K18</f>
        <v>2</v>
      </c>
      <c r="L18" s="55">
        <f>'[1]за 2мес'!L18+[1]мар!L18</f>
        <v>42</v>
      </c>
      <c r="M18" s="55">
        <f>'[1]за 2мес'!M18+[1]мар!M18</f>
        <v>31</v>
      </c>
      <c r="N18" s="55">
        <f>'[1]за 2мес'!N18+[1]мар!N18</f>
        <v>11</v>
      </c>
      <c r="O18" s="55">
        <f>'[1]за 2мес'!O18+[1]мар!O18</f>
        <v>108</v>
      </c>
      <c r="P18" s="56">
        <f t="shared" si="0"/>
        <v>17.075248491234053</v>
      </c>
      <c r="Q18" s="89">
        <f t="shared" si="0"/>
        <v>9.4100821977238756</v>
      </c>
      <c r="R18" s="57">
        <f t="shared" si="1"/>
        <v>4.6155359436050167</v>
      </c>
      <c r="S18" s="58">
        <f t="shared" si="8"/>
        <v>0</v>
      </c>
      <c r="T18" s="59">
        <f t="shared" si="2"/>
        <v>7.2463768115942031</v>
      </c>
      <c r="U18" s="60">
        <f t="shared" si="3"/>
        <v>7.2463768115942031</v>
      </c>
      <c r="V18" s="90"/>
      <c r="W18" s="91">
        <f t="shared" si="4"/>
        <v>7.6651662935101772</v>
      </c>
      <c r="X18" s="92">
        <v>36599</v>
      </c>
      <c r="Y18" s="58">
        <f>'[1]за 2мес'!Y18+[1]мар!Y18</f>
        <v>0</v>
      </c>
      <c r="Z18" s="62">
        <f t="shared" si="5"/>
        <v>1</v>
      </c>
      <c r="AA18" s="63">
        <f t="shared" si="6"/>
        <v>2.2271443601528325</v>
      </c>
      <c r="AB18" s="93">
        <v>18059</v>
      </c>
      <c r="AC18" s="65">
        <v>1</v>
      </c>
      <c r="AD18" s="67"/>
      <c r="AE18" s="40"/>
      <c r="AF18" s="40"/>
      <c r="AG18" s="40"/>
      <c r="AH18" s="40"/>
    </row>
    <row r="19" spans="1:34" ht="31.5" customHeight="1" thickBot="1">
      <c r="A19" s="94" t="s">
        <v>47</v>
      </c>
      <c r="B19" s="94"/>
      <c r="C19" s="95">
        <f>C17+C18</f>
        <v>220218.5</v>
      </c>
      <c r="D19" s="96">
        <f t="shared" ref="D19:M19" si="10">D17+D18</f>
        <v>737</v>
      </c>
      <c r="E19" s="96">
        <f t="shared" si="10"/>
        <v>580</v>
      </c>
      <c r="F19" s="97">
        <f>F17+F18</f>
        <v>329</v>
      </c>
      <c r="G19" s="97">
        <f t="shared" si="10"/>
        <v>251</v>
      </c>
      <c r="H19" s="96">
        <f t="shared" si="10"/>
        <v>9</v>
      </c>
      <c r="I19" s="96">
        <f t="shared" si="10"/>
        <v>8</v>
      </c>
      <c r="J19" s="96">
        <f t="shared" si="10"/>
        <v>2</v>
      </c>
      <c r="K19" s="96">
        <f t="shared" si="10"/>
        <v>6</v>
      </c>
      <c r="L19" s="96">
        <f t="shared" si="10"/>
        <v>163</v>
      </c>
      <c r="M19" s="97">
        <f t="shared" si="10"/>
        <v>128</v>
      </c>
      <c r="N19" s="97">
        <f>N17+N18</f>
        <v>35</v>
      </c>
      <c r="O19" s="97">
        <f>O17+O18</f>
        <v>400</v>
      </c>
      <c r="P19" s="98">
        <f t="shared" si="0"/>
        <v>13.460331443543572</v>
      </c>
      <c r="Q19" s="99">
        <f t="shared" si="0"/>
        <v>10.592933836167262</v>
      </c>
      <c r="R19" s="100">
        <f t="shared" si="1"/>
        <v>5.6643482317974065</v>
      </c>
      <c r="S19" s="80">
        <v>10.9</v>
      </c>
      <c r="T19" s="81">
        <f t="shared" si="2"/>
        <v>10.767160161507402</v>
      </c>
      <c r="U19" s="82">
        <f t="shared" si="3"/>
        <v>8.0753701211305522</v>
      </c>
      <c r="V19" s="101"/>
      <c r="W19" s="101">
        <f>P19-Q19</f>
        <v>2.8673976073763097</v>
      </c>
      <c r="X19" s="102">
        <v>115739</v>
      </c>
      <c r="Y19" s="85">
        <f>'[1]за 2мес'!Y19+[1]мар!Y19</f>
        <v>2</v>
      </c>
      <c r="Z19" s="103">
        <f>Z17+Z18</f>
        <v>19</v>
      </c>
      <c r="AA19" s="86">
        <f t="shared" si="6"/>
        <v>11.337477560345979</v>
      </c>
      <c r="AB19" s="104">
        <v>67403</v>
      </c>
      <c r="AC19" s="105">
        <f>AC17+AC18</f>
        <v>10</v>
      </c>
      <c r="AD19" s="67"/>
      <c r="AE19" s="40"/>
      <c r="AF19" s="40"/>
      <c r="AG19" s="40"/>
      <c r="AH19" s="40"/>
    </row>
    <row r="20" spans="1:34" ht="30" customHeight="1" thickBot="1">
      <c r="A20" s="106" t="s">
        <v>48</v>
      </c>
      <c r="B20" s="107"/>
      <c r="C20" s="107"/>
      <c r="D20" s="108"/>
      <c r="E20" s="109">
        <v>1</v>
      </c>
      <c r="F20" s="110">
        <f t="shared" ref="F20:L20" si="11">(F19/$E19)</f>
        <v>0.5672413793103448</v>
      </c>
      <c r="G20" s="111">
        <f t="shared" si="11"/>
        <v>0.43275862068965515</v>
      </c>
      <c r="H20" s="112">
        <f t="shared" si="11"/>
        <v>1.5517241379310345E-2</v>
      </c>
      <c r="I20" s="113">
        <f t="shared" si="11"/>
        <v>1.3793103448275862E-2</v>
      </c>
      <c r="J20" s="113">
        <f t="shared" si="11"/>
        <v>3.4482758620689655E-3</v>
      </c>
      <c r="K20" s="113">
        <f t="shared" si="11"/>
        <v>1.0344827586206896E-2</v>
      </c>
      <c r="L20" s="114">
        <f t="shared" si="11"/>
        <v>0.2810344827586207</v>
      </c>
      <c r="M20" s="110">
        <f>(M19/L19)</f>
        <v>0.78527607361963192</v>
      </c>
      <c r="N20" s="111">
        <f>(N19/L19)</f>
        <v>0.21472392638036811</v>
      </c>
      <c r="O20" s="112">
        <f>(O19/$E19)</f>
        <v>0.68965517241379315</v>
      </c>
      <c r="P20" s="115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7"/>
      <c r="AD20" s="40"/>
      <c r="AE20" s="40"/>
      <c r="AF20" s="40"/>
      <c r="AG20" s="40"/>
      <c r="AH20" s="40"/>
    </row>
    <row r="21" spans="1:34" s="138" customFormat="1" ht="24" customHeight="1">
      <c r="A21" s="118" t="s">
        <v>49</v>
      </c>
      <c r="B21" s="119"/>
      <c r="C21" s="120"/>
      <c r="D21" s="121">
        <v>758</v>
      </c>
      <c r="E21" s="121">
        <v>577</v>
      </c>
      <c r="F21" s="122">
        <v>295</v>
      </c>
      <c r="G21" s="123">
        <v>282</v>
      </c>
      <c r="H21" s="121">
        <v>7</v>
      </c>
      <c r="I21" s="121">
        <v>1</v>
      </c>
      <c r="J21" s="121">
        <v>1</v>
      </c>
      <c r="K21" s="124">
        <v>5</v>
      </c>
      <c r="L21" s="125">
        <v>139</v>
      </c>
      <c r="M21" s="126"/>
      <c r="N21" s="126"/>
      <c r="O21" s="127">
        <v>430</v>
      </c>
      <c r="P21" s="128">
        <v>14.1</v>
      </c>
      <c r="Q21" s="128">
        <v>10.7</v>
      </c>
      <c r="R21" s="128">
        <v>4.9000000000000004</v>
      </c>
      <c r="S21" s="129">
        <v>8.4</v>
      </c>
      <c r="T21" s="130">
        <v>7.9</v>
      </c>
      <c r="U21" s="131">
        <v>6.6</v>
      </c>
      <c r="V21" s="128"/>
      <c r="W21" s="128">
        <v>3.4</v>
      </c>
      <c r="X21" s="132">
        <v>116231</v>
      </c>
      <c r="Y21" s="133">
        <v>4</v>
      </c>
      <c r="Z21" s="133">
        <v>12</v>
      </c>
      <c r="AA21" s="134">
        <v>7.3</v>
      </c>
      <c r="AB21" s="132">
        <v>67058</v>
      </c>
      <c r="AC21" s="135">
        <v>7</v>
      </c>
      <c r="AD21" s="136"/>
      <c r="AE21" s="137"/>
      <c r="AF21" s="137"/>
      <c r="AG21" s="137"/>
      <c r="AH21" s="137"/>
    </row>
    <row r="22" spans="1:34" ht="31.5" customHeight="1">
      <c r="A22" s="139" t="s">
        <v>50</v>
      </c>
      <c r="B22" s="139"/>
      <c r="C22" s="139"/>
      <c r="D22" s="140">
        <f t="shared" ref="D22:L22" si="12">D19-D21</f>
        <v>-21</v>
      </c>
      <c r="E22" s="140">
        <f t="shared" si="12"/>
        <v>3</v>
      </c>
      <c r="F22" s="141">
        <f t="shared" si="12"/>
        <v>34</v>
      </c>
      <c r="G22" s="142">
        <f t="shared" si="12"/>
        <v>-31</v>
      </c>
      <c r="H22" s="140">
        <f t="shared" si="12"/>
        <v>2</v>
      </c>
      <c r="I22" s="140">
        <f t="shared" si="12"/>
        <v>7</v>
      </c>
      <c r="J22" s="140">
        <f t="shared" si="12"/>
        <v>1</v>
      </c>
      <c r="K22" s="141">
        <f t="shared" si="12"/>
        <v>1</v>
      </c>
      <c r="L22" s="142">
        <f t="shared" si="12"/>
        <v>24</v>
      </c>
      <c r="M22" s="142"/>
      <c r="N22" s="142"/>
      <c r="O22" s="140">
        <f>O19-O21</f>
        <v>-30</v>
      </c>
      <c r="P22" s="143">
        <f t="shared" ref="P22:U22" si="13">P19/P21-100%</f>
        <v>-4.5366564287689926E-2</v>
      </c>
      <c r="Q22" s="143">
        <f t="shared" si="13"/>
        <v>-1.0006183535769875E-2</v>
      </c>
      <c r="R22" s="143">
        <f t="shared" si="13"/>
        <v>0.15598943506069518</v>
      </c>
      <c r="S22" s="143">
        <f t="shared" si="13"/>
        <v>0.29761904761904767</v>
      </c>
      <c r="T22" s="143">
        <f t="shared" si="13"/>
        <v>0.36293166601359506</v>
      </c>
      <c r="U22" s="144">
        <f t="shared" si="13"/>
        <v>0.22354092744402321</v>
      </c>
      <c r="V22" s="143"/>
      <c r="W22" s="143">
        <f>W19/W21-100%</f>
        <v>-0.15664776253637946</v>
      </c>
      <c r="X22" s="145">
        <f>X19-X21</f>
        <v>-492</v>
      </c>
      <c r="Y22" s="145">
        <f>Y19-Y21</f>
        <v>-2</v>
      </c>
      <c r="Z22" s="145">
        <f>Z19-Z21</f>
        <v>7</v>
      </c>
      <c r="AA22" s="143">
        <f>AA19/AA21-100%</f>
        <v>0.55307911785561359</v>
      </c>
      <c r="AB22" s="116"/>
      <c r="AC22" s="117"/>
      <c r="AD22" s="40"/>
      <c r="AE22" s="40"/>
      <c r="AF22" s="40"/>
      <c r="AG22" s="40"/>
      <c r="AH22" s="40"/>
    </row>
    <row r="23" spans="1:34" s="138" customFormat="1" ht="24.75" customHeight="1">
      <c r="A23" s="217" t="s">
        <v>51</v>
      </c>
      <c r="B23" s="218"/>
      <c r="C23" s="219"/>
      <c r="D23" s="146">
        <v>823</v>
      </c>
      <c r="E23" s="146">
        <v>559</v>
      </c>
      <c r="F23" s="146">
        <v>295</v>
      </c>
      <c r="G23" s="123">
        <v>264</v>
      </c>
      <c r="H23" s="146">
        <v>7</v>
      </c>
      <c r="I23" s="146">
        <v>2</v>
      </c>
      <c r="J23" s="146">
        <v>3</v>
      </c>
      <c r="K23" s="146">
        <v>6</v>
      </c>
      <c r="L23" s="147">
        <v>157</v>
      </c>
      <c r="M23" s="148"/>
      <c r="N23" s="148"/>
      <c r="O23" s="149">
        <v>393</v>
      </c>
      <c r="P23" s="150">
        <v>15.300328641295131</v>
      </c>
      <c r="Q23" s="151">
        <v>10.39232528612877</v>
      </c>
      <c r="R23" s="152">
        <v>5.4481147814481146</v>
      </c>
      <c r="S23" s="153">
        <v>8.1999999999999993</v>
      </c>
      <c r="T23" s="154">
        <v>10.856453558504223</v>
      </c>
      <c r="U23" s="155">
        <v>7.2376357056694811</v>
      </c>
      <c r="V23" s="156"/>
      <c r="W23" s="156">
        <v>4.9080033551663611</v>
      </c>
      <c r="X23" s="157">
        <v>116883</v>
      </c>
      <c r="Y23" s="158">
        <v>1</v>
      </c>
      <c r="Z23" s="158">
        <v>10</v>
      </c>
      <c r="AA23" s="159">
        <v>6.1051237280992234</v>
      </c>
      <c r="AB23" s="160">
        <v>66436</v>
      </c>
      <c r="AC23" s="125">
        <v>7</v>
      </c>
      <c r="AD23" s="137"/>
      <c r="AE23" s="137"/>
      <c r="AF23" s="137"/>
      <c r="AG23" s="137"/>
      <c r="AH23" s="137"/>
    </row>
    <row r="24" spans="1:34" s="138" customFormat="1" ht="24.75" customHeight="1">
      <c r="A24" s="161" t="s">
        <v>52</v>
      </c>
      <c r="B24" s="161"/>
      <c r="C24" s="162"/>
      <c r="D24" s="133">
        <v>791</v>
      </c>
      <c r="E24" s="133">
        <v>583</v>
      </c>
      <c r="F24" s="133">
        <v>289</v>
      </c>
      <c r="G24" s="133">
        <v>294</v>
      </c>
      <c r="H24" s="133">
        <v>8</v>
      </c>
      <c r="I24" s="135">
        <v>4</v>
      </c>
      <c r="J24" s="133">
        <v>1</v>
      </c>
      <c r="K24" s="133">
        <v>5</v>
      </c>
      <c r="L24" s="133">
        <v>144</v>
      </c>
      <c r="M24" s="163"/>
      <c r="N24" s="163"/>
      <c r="O24" s="133">
        <v>427</v>
      </c>
      <c r="P24" s="128">
        <v>14.777181310064185</v>
      </c>
      <c r="Q24" s="128">
        <v>10.891399119807103</v>
      </c>
      <c r="R24" s="128">
        <v>4.9715190412148242</v>
      </c>
      <c r="S24" s="128">
        <v>8.4</v>
      </c>
      <c r="T24" s="128">
        <v>7.5376884422110546</v>
      </c>
      <c r="U24" s="128">
        <v>6.2814070351758797</v>
      </c>
      <c r="V24" s="128"/>
      <c r="W24" s="128">
        <v>3.8857821902570819</v>
      </c>
      <c r="X24" s="164">
        <v>117482</v>
      </c>
      <c r="Y24" s="133">
        <v>2</v>
      </c>
      <c r="Z24" s="133">
        <v>14</v>
      </c>
      <c r="AA24" s="165">
        <v>8.6905417814508716</v>
      </c>
      <c r="AB24" s="133">
        <v>65340</v>
      </c>
      <c r="AC24" s="133">
        <v>9</v>
      </c>
      <c r="AD24" s="137"/>
      <c r="AE24" s="137"/>
      <c r="AF24" s="137"/>
      <c r="AG24" s="137"/>
      <c r="AH24" s="137"/>
    </row>
    <row r="25" spans="1:34" ht="22.5" customHeight="1">
      <c r="A25" s="166"/>
      <c r="B25" s="167"/>
      <c r="C25" s="168"/>
      <c r="D25" s="169"/>
      <c r="E25" s="169"/>
      <c r="F25" s="169"/>
      <c r="G25" s="169"/>
      <c r="H25" s="169"/>
      <c r="I25" s="169"/>
      <c r="J25" s="170"/>
      <c r="K25" s="171"/>
      <c r="L25" s="171"/>
      <c r="M25" s="171"/>
      <c r="N25" s="172"/>
      <c r="O25" s="172"/>
      <c r="P25" s="172"/>
      <c r="Q25" s="172"/>
      <c r="R25" s="172"/>
      <c r="S25" s="172"/>
      <c r="T25" s="172"/>
      <c r="U25" s="173"/>
      <c r="V25" s="174"/>
      <c r="W25" s="169"/>
      <c r="X25" s="169"/>
      <c r="Y25" s="136"/>
      <c r="Z25" s="175"/>
      <c r="AA25" s="169"/>
      <c r="AB25" s="40"/>
      <c r="AC25" s="176"/>
    </row>
    <row r="26" spans="1:34" ht="34.5" customHeight="1">
      <c r="A26" s="166" t="s">
        <v>53</v>
      </c>
      <c r="B26" s="177"/>
      <c r="C26" s="177"/>
      <c r="D26" s="169"/>
      <c r="E26" s="169"/>
      <c r="F26" s="169"/>
      <c r="G26" s="169"/>
      <c r="H26" s="169"/>
      <c r="I26" s="169"/>
      <c r="J26" s="170"/>
      <c r="K26" s="171"/>
      <c r="L26" s="171"/>
      <c r="M26" s="171"/>
      <c r="N26" s="178" t="s">
        <v>54</v>
      </c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179"/>
      <c r="AA26" s="169"/>
      <c r="AB26" s="40"/>
      <c r="AC26" s="176"/>
    </row>
    <row r="27" spans="1:34" ht="25.5" customHeight="1">
      <c r="A27" s="166" t="s">
        <v>55</v>
      </c>
      <c r="B27" s="177"/>
      <c r="C27" s="177"/>
      <c r="D27" s="177"/>
      <c r="L27" s="180"/>
      <c r="N27" s="181"/>
      <c r="O27" s="40"/>
      <c r="P27" s="40"/>
      <c r="Q27" s="40"/>
      <c r="R27" s="40"/>
      <c r="S27" s="40"/>
      <c r="T27" s="40"/>
      <c r="U27" s="40"/>
      <c r="V27" s="182" t="s">
        <v>56</v>
      </c>
      <c r="W27" s="183" t="s">
        <v>57</v>
      </c>
      <c r="X27" s="184" t="s">
        <v>58</v>
      </c>
      <c r="Y27" s="185" t="s">
        <v>59</v>
      </c>
    </row>
    <row r="28" spans="1:34" ht="18" customHeight="1">
      <c r="A28" s="186"/>
      <c r="B28" s="187"/>
      <c r="C28" s="187"/>
      <c r="D28" s="187"/>
      <c r="E28" s="187"/>
      <c r="F28" s="187"/>
      <c r="G28" s="187"/>
      <c r="H28" s="187"/>
      <c r="I28" s="187"/>
      <c r="J28" s="187"/>
      <c r="K28" s="187"/>
      <c r="L28" s="187"/>
      <c r="N28" s="188" t="s">
        <v>60</v>
      </c>
      <c r="O28" s="189"/>
      <c r="P28" s="189"/>
      <c r="Q28" s="189"/>
      <c r="R28" s="189"/>
      <c r="S28" s="189"/>
      <c r="T28" s="189"/>
      <c r="U28" s="190"/>
      <c r="V28" s="191">
        <f>(H19+I19)*10000/V29*4.022</f>
        <v>11.703668201502884</v>
      </c>
      <c r="W28" s="191">
        <f>Y19*10000/W29*4.022</f>
        <v>8.9556891560899583</v>
      </c>
      <c r="X28" s="192">
        <f>Z19*10000/X29*4.022</f>
        <v>11.337477560345979</v>
      </c>
      <c r="Y28" s="193">
        <f>AC19*10000/Y29*4.022</f>
        <v>21.458677906418398</v>
      </c>
      <c r="AA28" s="194"/>
    </row>
    <row r="29" spans="1:34" ht="18" customHeight="1">
      <c r="A29" s="186"/>
      <c r="B29" s="187"/>
      <c r="C29" s="187"/>
      <c r="D29" s="187"/>
      <c r="E29" s="187"/>
      <c r="F29" s="187"/>
      <c r="G29" s="187"/>
      <c r="H29" s="187"/>
      <c r="I29" s="187"/>
      <c r="J29" s="187"/>
      <c r="K29" s="187"/>
      <c r="L29" s="187"/>
      <c r="N29" s="195" t="s">
        <v>61</v>
      </c>
      <c r="O29" s="196"/>
      <c r="P29" s="196"/>
      <c r="Q29" s="196"/>
      <c r="R29" s="196"/>
      <c r="S29" s="196"/>
      <c r="T29" s="196"/>
      <c r="U29" s="197"/>
      <c r="V29" s="198">
        <v>58421</v>
      </c>
      <c r="W29" s="198">
        <v>8982</v>
      </c>
      <c r="X29" s="199">
        <v>67403</v>
      </c>
      <c r="Y29" s="200">
        <v>18743</v>
      </c>
      <c r="AA29" s="201"/>
    </row>
    <row r="30" spans="1:34" ht="18" customHeight="1">
      <c r="N30" s="202" t="s">
        <v>62</v>
      </c>
      <c r="O30" s="196"/>
      <c r="P30" s="196"/>
      <c r="Q30" s="196"/>
      <c r="R30" s="196"/>
      <c r="S30" s="196"/>
      <c r="T30" s="196"/>
      <c r="U30" s="197"/>
      <c r="V30" s="203">
        <v>5.5</v>
      </c>
      <c r="W30" s="203">
        <v>19</v>
      </c>
      <c r="X30" s="204">
        <v>7.3</v>
      </c>
      <c r="Y30" s="205">
        <v>13.4</v>
      </c>
      <c r="AA30" s="206"/>
    </row>
    <row r="31" spans="1:34" ht="30.75" customHeight="1">
      <c r="N31" s="207" t="s">
        <v>63</v>
      </c>
      <c r="O31" s="189"/>
      <c r="P31" s="189"/>
      <c r="Q31" s="189"/>
      <c r="R31" s="189"/>
      <c r="S31" s="189"/>
      <c r="T31" s="189"/>
      <c r="U31" s="190"/>
      <c r="V31" s="208" t="s">
        <v>64</v>
      </c>
      <c r="W31" s="209">
        <f>W28/W30-100%</f>
        <v>-0.52864793915316011</v>
      </c>
      <c r="X31" s="209">
        <f>X28/X30-100%</f>
        <v>0.55307911785561359</v>
      </c>
      <c r="Y31" s="209">
        <f>Y28/Y32-100%</f>
        <v>0.59708130050904185</v>
      </c>
      <c r="AA31" s="206"/>
    </row>
    <row r="32" spans="1:34" ht="18.75" customHeight="1">
      <c r="N32" s="210" t="s">
        <v>65</v>
      </c>
      <c r="O32" s="211"/>
      <c r="P32" s="211"/>
      <c r="Q32" s="211"/>
      <c r="R32" s="211"/>
      <c r="S32" s="211"/>
      <c r="T32" s="211"/>
      <c r="U32" s="212"/>
      <c r="V32" s="191">
        <v>6.2459790568749574</v>
      </c>
      <c r="W32" s="191">
        <v>5.075075075075075</v>
      </c>
      <c r="X32" s="192">
        <v>6.1051237280992234</v>
      </c>
      <c r="Y32" s="193">
        <v>13.436183805782973</v>
      </c>
      <c r="AA32" s="213"/>
    </row>
    <row r="33" spans="14:27" ht="15.75" customHeight="1">
      <c r="N33" s="210" t="s">
        <v>66</v>
      </c>
      <c r="O33" s="214"/>
      <c r="P33" s="214"/>
      <c r="Q33" s="214"/>
      <c r="R33" s="214"/>
      <c r="S33" s="214"/>
      <c r="T33" s="214"/>
      <c r="U33" s="215"/>
      <c r="V33" s="203">
        <v>8.4564597956772545</v>
      </c>
      <c r="W33" s="203">
        <v>10.421377183967113</v>
      </c>
      <c r="X33" s="204">
        <v>8.6905417814508716</v>
      </c>
      <c r="Y33" s="205">
        <v>16.611604095563138</v>
      </c>
      <c r="AA33" s="216"/>
    </row>
  </sheetData>
  <sheetProtection selectLockedCells="1" selectUnlockedCells="1"/>
  <mergeCells count="45">
    <mergeCell ref="A29:L29"/>
    <mergeCell ref="N29:U29"/>
    <mergeCell ref="N30:U30"/>
    <mergeCell ref="N31:U31"/>
    <mergeCell ref="N32:U32"/>
    <mergeCell ref="N33:U33"/>
    <mergeCell ref="A23:C23"/>
    <mergeCell ref="A24:C24"/>
    <mergeCell ref="J25:M25"/>
    <mergeCell ref="J26:M26"/>
    <mergeCell ref="N26:Y26"/>
    <mergeCell ref="A28:L28"/>
    <mergeCell ref="N28:U28"/>
    <mergeCell ref="AA5:AA6"/>
    <mergeCell ref="AD5:AD6"/>
    <mergeCell ref="A19:B19"/>
    <mergeCell ref="A20:D20"/>
    <mergeCell ref="A21:C21"/>
    <mergeCell ref="A22:C22"/>
    <mergeCell ref="S5:S6"/>
    <mergeCell ref="T5:T6"/>
    <mergeCell ref="U5:U6"/>
    <mergeCell ref="V5:V6"/>
    <mergeCell ref="Y5:Y6"/>
    <mergeCell ref="Z5:Z6"/>
    <mergeCell ref="W4:W6"/>
    <mergeCell ref="X4:X6"/>
    <mergeCell ref="Y4:AA4"/>
    <mergeCell ref="AB4:AB6"/>
    <mergeCell ref="AC4:AC6"/>
    <mergeCell ref="E5:G5"/>
    <mergeCell ref="H5:H6"/>
    <mergeCell ref="I5:I6"/>
    <mergeCell ref="L5:N5"/>
    <mergeCell ref="Q5:Q6"/>
    <mergeCell ref="A1:U1"/>
    <mergeCell ref="A2:U2"/>
    <mergeCell ref="A4:A6"/>
    <mergeCell ref="B4:B6"/>
    <mergeCell ref="C4:C6"/>
    <mergeCell ref="D4:D6"/>
    <mergeCell ref="E4:O4"/>
    <mergeCell ref="P4:P6"/>
    <mergeCell ref="Q4:V4"/>
    <mergeCell ref="R5:R6"/>
  </mergeCells>
  <dataValidations count="1">
    <dataValidation operator="equal" allowBlank="1" showErrorMessage="1" sqref="Y24:Z24 C5:D6 C4:M4 P4 C7:O16 Z7:Z16 Q4:V6 W4 X8:X18 C18:R18 T7:X7 P7:R17 Z18 D22:AA22 P19:R19 T8:W19 P21:W21 D25:J26 AC24 P23:W24 O24 D24:L24 AA25:AA26 B24:B25 A4:A24 B4:B22 N25:X25 X29">
      <formula1>0</formula1>
      <formula2>0</formula2>
    </dataValidation>
  </dataValidations>
  <pageMargins left="0.59055118110236227" right="0" top="0.19685039370078741" bottom="0" header="0.51181102362204722" footer="0"/>
  <pageSetup paperSize="9" scale="70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"/>
  <sheetViews>
    <sheetView showZeros="0" workbookViewId="0">
      <selection activeCell="F19" sqref="F19"/>
    </sheetView>
  </sheetViews>
  <sheetFormatPr defaultRowHeight="12.75"/>
  <cols>
    <col min="1" max="1" width="4" customWidth="1"/>
    <col min="2" max="2" width="16.85546875" customWidth="1"/>
    <col min="5" max="9" width="7" customWidth="1"/>
    <col min="10" max="10" width="8" customWidth="1"/>
    <col min="11" max="17" width="7" customWidth="1"/>
    <col min="18" max="18" width="8.42578125" customWidth="1"/>
    <col min="19" max="21" width="7" customWidth="1"/>
    <col min="22" max="22" width="10.5703125" customWidth="1"/>
  </cols>
  <sheetData>
    <row r="1" spans="1:22" ht="44.25" customHeight="1">
      <c r="A1" s="310" t="s">
        <v>118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311"/>
      <c r="V1" s="311"/>
    </row>
    <row r="2" spans="1:22" ht="20.25">
      <c r="A2" s="312" t="s">
        <v>2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312"/>
      <c r="R2" s="312"/>
      <c r="S2" s="312"/>
      <c r="T2" s="312"/>
      <c r="U2" s="224"/>
      <c r="V2" s="287"/>
    </row>
    <row r="3" spans="1:22" ht="118.5" customHeight="1">
      <c r="A3" s="313" t="s">
        <v>69</v>
      </c>
      <c r="B3" s="313" t="s">
        <v>70</v>
      </c>
      <c r="C3" s="314" t="s">
        <v>119</v>
      </c>
      <c r="D3" s="315" t="s">
        <v>72</v>
      </c>
      <c r="E3" s="293" t="s">
        <v>73</v>
      </c>
      <c r="F3" s="293" t="s">
        <v>74</v>
      </c>
      <c r="G3" s="293" t="s">
        <v>75</v>
      </c>
      <c r="H3" s="293" t="s">
        <v>76</v>
      </c>
      <c r="I3" s="293" t="s">
        <v>77</v>
      </c>
      <c r="J3" s="293" t="s">
        <v>78</v>
      </c>
      <c r="K3" s="316" t="s">
        <v>79</v>
      </c>
      <c r="L3" s="293" t="s">
        <v>80</v>
      </c>
      <c r="M3" s="293" t="s">
        <v>81</v>
      </c>
      <c r="N3" s="293" t="s">
        <v>82</v>
      </c>
      <c r="O3" s="293" t="s">
        <v>83</v>
      </c>
      <c r="P3" s="293" t="s">
        <v>84</v>
      </c>
      <c r="Q3" s="293" t="s">
        <v>120</v>
      </c>
      <c r="R3" s="518" t="s">
        <v>121</v>
      </c>
      <c r="S3" s="293" t="s">
        <v>85</v>
      </c>
      <c r="T3" s="293" t="s">
        <v>86</v>
      </c>
      <c r="U3" s="317" t="s">
        <v>87</v>
      </c>
      <c r="V3" s="293" t="s">
        <v>88</v>
      </c>
    </row>
    <row r="4" spans="1:22" ht="25.5">
      <c r="A4" s="318"/>
      <c r="B4" s="318"/>
      <c r="C4" s="319"/>
      <c r="D4" s="320"/>
      <c r="E4" s="321" t="s">
        <v>89</v>
      </c>
      <c r="F4" s="321" t="s">
        <v>90</v>
      </c>
      <c r="G4" s="321" t="s">
        <v>91</v>
      </c>
      <c r="H4" s="321" t="s">
        <v>92</v>
      </c>
      <c r="I4" s="321" t="s">
        <v>93</v>
      </c>
      <c r="J4" s="321" t="s">
        <v>94</v>
      </c>
      <c r="K4" s="322" t="s">
        <v>95</v>
      </c>
      <c r="L4" s="321" t="s">
        <v>96</v>
      </c>
      <c r="M4" s="321" t="s">
        <v>97</v>
      </c>
      <c r="N4" s="321" t="s">
        <v>98</v>
      </c>
      <c r="O4" s="321" t="s">
        <v>99</v>
      </c>
      <c r="P4" s="321" t="s">
        <v>100</v>
      </c>
      <c r="Q4" s="321" t="s">
        <v>122</v>
      </c>
      <c r="R4" s="321" t="s">
        <v>123</v>
      </c>
      <c r="S4" s="321" t="s">
        <v>101</v>
      </c>
      <c r="T4" s="321" t="s">
        <v>102</v>
      </c>
      <c r="U4" s="323" t="s">
        <v>103</v>
      </c>
      <c r="V4" s="321" t="s">
        <v>104</v>
      </c>
    </row>
    <row r="5" spans="1:22" ht="21" customHeight="1">
      <c r="A5" s="324">
        <v>1</v>
      </c>
      <c r="B5" s="325" t="s">
        <v>35</v>
      </c>
      <c r="C5" s="326">
        <v>34576.5</v>
      </c>
      <c r="D5" s="327">
        <v>93</v>
      </c>
      <c r="E5" s="328">
        <v>0</v>
      </c>
      <c r="F5" s="328">
        <v>11</v>
      </c>
      <c r="G5" s="328">
        <v>0</v>
      </c>
      <c r="H5" s="328">
        <v>2</v>
      </c>
      <c r="I5" s="328">
        <v>1</v>
      </c>
      <c r="J5" s="328">
        <v>2</v>
      </c>
      <c r="K5" s="328">
        <v>48</v>
      </c>
      <c r="L5" s="328">
        <v>3</v>
      </c>
      <c r="M5" s="328">
        <v>4</v>
      </c>
      <c r="N5" s="328">
        <v>0</v>
      </c>
      <c r="O5" s="328">
        <v>0</v>
      </c>
      <c r="P5" s="328">
        <v>4</v>
      </c>
      <c r="Q5" s="328">
        <v>0</v>
      </c>
      <c r="R5" s="328">
        <v>0</v>
      </c>
      <c r="S5" s="328">
        <v>1</v>
      </c>
      <c r="T5" s="328">
        <v>5</v>
      </c>
      <c r="U5" s="328">
        <v>12</v>
      </c>
      <c r="V5" s="328">
        <v>0</v>
      </c>
    </row>
    <row r="6" spans="1:22" ht="21" customHeight="1">
      <c r="A6" s="324">
        <v>2</v>
      </c>
      <c r="B6" s="325" t="s">
        <v>36</v>
      </c>
      <c r="C6" s="326">
        <v>8055.5</v>
      </c>
      <c r="D6" s="327">
        <v>29</v>
      </c>
      <c r="E6" s="328">
        <v>0</v>
      </c>
      <c r="F6" s="328">
        <v>5</v>
      </c>
      <c r="G6" s="328">
        <v>0</v>
      </c>
      <c r="H6" s="328">
        <v>0</v>
      </c>
      <c r="I6" s="328">
        <v>0</v>
      </c>
      <c r="J6" s="328">
        <v>1</v>
      </c>
      <c r="K6" s="328">
        <v>8</v>
      </c>
      <c r="L6" s="328">
        <v>1</v>
      </c>
      <c r="M6" s="328">
        <v>5</v>
      </c>
      <c r="N6" s="328">
        <v>0</v>
      </c>
      <c r="O6" s="328">
        <v>1</v>
      </c>
      <c r="P6" s="328">
        <v>0</v>
      </c>
      <c r="Q6" s="328">
        <v>0</v>
      </c>
      <c r="R6" s="328">
        <v>2</v>
      </c>
      <c r="S6" s="328">
        <v>0</v>
      </c>
      <c r="T6" s="328">
        <v>2</v>
      </c>
      <c r="U6" s="328">
        <v>4</v>
      </c>
      <c r="V6" s="328">
        <v>0</v>
      </c>
    </row>
    <row r="7" spans="1:22" ht="21" customHeight="1">
      <c r="A7" s="324">
        <v>3</v>
      </c>
      <c r="B7" s="325" t="s">
        <v>37</v>
      </c>
      <c r="C7" s="326">
        <v>12376</v>
      </c>
      <c r="D7" s="327">
        <v>55</v>
      </c>
      <c r="E7" s="328">
        <v>1</v>
      </c>
      <c r="F7" s="328">
        <v>6</v>
      </c>
      <c r="G7" s="328">
        <v>0</v>
      </c>
      <c r="H7" s="328">
        <v>2</v>
      </c>
      <c r="I7" s="328">
        <v>0</v>
      </c>
      <c r="J7" s="328">
        <v>6</v>
      </c>
      <c r="K7" s="328">
        <v>16</v>
      </c>
      <c r="L7" s="328">
        <v>3</v>
      </c>
      <c r="M7" s="328">
        <v>6</v>
      </c>
      <c r="N7" s="328">
        <v>1</v>
      </c>
      <c r="O7" s="328">
        <v>0</v>
      </c>
      <c r="P7" s="328">
        <v>3</v>
      </c>
      <c r="Q7" s="328">
        <v>0</v>
      </c>
      <c r="R7" s="328">
        <v>0</v>
      </c>
      <c r="S7" s="328">
        <v>0</v>
      </c>
      <c r="T7" s="328">
        <v>6</v>
      </c>
      <c r="U7" s="328">
        <v>5</v>
      </c>
      <c r="V7" s="328">
        <v>0</v>
      </c>
    </row>
    <row r="8" spans="1:22" ht="21" customHeight="1">
      <c r="A8" s="324">
        <v>4</v>
      </c>
      <c r="B8" s="325" t="s">
        <v>38</v>
      </c>
      <c r="C8" s="326">
        <v>13680</v>
      </c>
      <c r="D8" s="327">
        <v>35</v>
      </c>
      <c r="E8" s="328">
        <v>0</v>
      </c>
      <c r="F8" s="328">
        <v>7</v>
      </c>
      <c r="G8" s="328">
        <v>0</v>
      </c>
      <c r="H8" s="328">
        <v>1</v>
      </c>
      <c r="I8" s="328">
        <v>0</v>
      </c>
      <c r="J8" s="328">
        <v>3</v>
      </c>
      <c r="K8" s="328">
        <v>7</v>
      </c>
      <c r="L8" s="328">
        <v>1</v>
      </c>
      <c r="M8" s="328">
        <v>0</v>
      </c>
      <c r="N8" s="328">
        <v>0</v>
      </c>
      <c r="O8" s="328">
        <v>0</v>
      </c>
      <c r="P8" s="328">
        <v>1</v>
      </c>
      <c r="Q8" s="328">
        <v>0</v>
      </c>
      <c r="R8" s="328">
        <v>1</v>
      </c>
      <c r="S8" s="328">
        <v>0</v>
      </c>
      <c r="T8" s="328">
        <v>4</v>
      </c>
      <c r="U8" s="328">
        <v>10</v>
      </c>
      <c r="V8" s="328">
        <v>0</v>
      </c>
    </row>
    <row r="9" spans="1:22" ht="21" customHeight="1">
      <c r="A9" s="324">
        <v>5</v>
      </c>
      <c r="B9" s="325" t="s">
        <v>39</v>
      </c>
      <c r="C9" s="326">
        <v>14106.5</v>
      </c>
      <c r="D9" s="327">
        <v>45</v>
      </c>
      <c r="E9" s="328">
        <v>1</v>
      </c>
      <c r="F9" s="328">
        <v>4</v>
      </c>
      <c r="G9" s="328">
        <v>0</v>
      </c>
      <c r="H9" s="328">
        <v>0</v>
      </c>
      <c r="I9" s="328">
        <v>0</v>
      </c>
      <c r="J9" s="328">
        <v>0</v>
      </c>
      <c r="K9" s="328">
        <v>12</v>
      </c>
      <c r="L9" s="328">
        <v>0</v>
      </c>
      <c r="M9" s="328">
        <v>2</v>
      </c>
      <c r="N9" s="328">
        <v>0</v>
      </c>
      <c r="O9" s="328">
        <v>0</v>
      </c>
      <c r="P9" s="328">
        <v>4</v>
      </c>
      <c r="Q9" s="328">
        <v>0</v>
      </c>
      <c r="R9" s="328">
        <v>0</v>
      </c>
      <c r="S9" s="328">
        <v>0</v>
      </c>
      <c r="T9" s="328">
        <v>13</v>
      </c>
      <c r="U9" s="328">
        <v>9</v>
      </c>
      <c r="V9" s="328">
        <v>1</v>
      </c>
    </row>
    <row r="10" spans="1:22" ht="21" customHeight="1">
      <c r="A10" s="324">
        <v>6</v>
      </c>
      <c r="B10" s="325" t="s">
        <v>40</v>
      </c>
      <c r="C10" s="326">
        <v>11770</v>
      </c>
      <c r="D10" s="327">
        <v>30</v>
      </c>
      <c r="E10" s="328">
        <v>0</v>
      </c>
      <c r="F10" s="328">
        <v>7</v>
      </c>
      <c r="G10" s="328">
        <v>0</v>
      </c>
      <c r="H10" s="328">
        <v>0</v>
      </c>
      <c r="I10" s="328">
        <v>0</v>
      </c>
      <c r="J10" s="328">
        <v>1</v>
      </c>
      <c r="K10" s="328">
        <v>13</v>
      </c>
      <c r="L10" s="328">
        <v>0</v>
      </c>
      <c r="M10" s="328">
        <v>2</v>
      </c>
      <c r="N10" s="328">
        <v>0</v>
      </c>
      <c r="O10" s="328">
        <v>0</v>
      </c>
      <c r="P10" s="328">
        <v>0</v>
      </c>
      <c r="Q10" s="328">
        <v>0</v>
      </c>
      <c r="R10" s="328">
        <v>0</v>
      </c>
      <c r="S10" s="328">
        <v>0</v>
      </c>
      <c r="T10" s="328">
        <v>2</v>
      </c>
      <c r="U10" s="328">
        <v>5</v>
      </c>
      <c r="V10" s="328">
        <v>0</v>
      </c>
    </row>
    <row r="11" spans="1:22" ht="21" customHeight="1">
      <c r="A11" s="324">
        <v>7</v>
      </c>
      <c r="B11" s="325" t="s">
        <v>41</v>
      </c>
      <c r="C11" s="326">
        <v>19620</v>
      </c>
      <c r="D11" s="327">
        <v>32</v>
      </c>
      <c r="E11" s="328">
        <v>0</v>
      </c>
      <c r="F11" s="328">
        <v>3</v>
      </c>
      <c r="G11" s="328">
        <v>0</v>
      </c>
      <c r="H11" s="328">
        <v>1</v>
      </c>
      <c r="I11" s="328">
        <v>0</v>
      </c>
      <c r="J11" s="328">
        <v>0</v>
      </c>
      <c r="K11" s="328">
        <v>16</v>
      </c>
      <c r="L11" s="328">
        <v>2</v>
      </c>
      <c r="M11" s="328">
        <v>1</v>
      </c>
      <c r="N11" s="328">
        <v>0</v>
      </c>
      <c r="O11" s="328">
        <v>0</v>
      </c>
      <c r="P11" s="328">
        <v>0</v>
      </c>
      <c r="Q11" s="328">
        <v>0</v>
      </c>
      <c r="R11" s="328">
        <v>4</v>
      </c>
      <c r="S11" s="328">
        <v>0</v>
      </c>
      <c r="T11" s="328">
        <v>1</v>
      </c>
      <c r="U11" s="328">
        <v>4</v>
      </c>
      <c r="V11" s="328">
        <v>0</v>
      </c>
    </row>
    <row r="12" spans="1:22" ht="21" customHeight="1">
      <c r="A12" s="324">
        <v>8</v>
      </c>
      <c r="B12" s="325" t="s">
        <v>42</v>
      </c>
      <c r="C12" s="326">
        <v>14603.5</v>
      </c>
      <c r="D12" s="327">
        <v>32</v>
      </c>
      <c r="E12" s="328">
        <v>0</v>
      </c>
      <c r="F12" s="328">
        <v>2</v>
      </c>
      <c r="G12" s="328">
        <v>0</v>
      </c>
      <c r="H12" s="328">
        <v>1</v>
      </c>
      <c r="I12" s="328">
        <v>0</v>
      </c>
      <c r="J12" s="328">
        <v>0</v>
      </c>
      <c r="K12" s="328">
        <v>11</v>
      </c>
      <c r="L12" s="328">
        <v>2</v>
      </c>
      <c r="M12" s="328">
        <v>0</v>
      </c>
      <c r="N12" s="328">
        <v>0</v>
      </c>
      <c r="O12" s="328">
        <v>0</v>
      </c>
      <c r="P12" s="328">
        <v>1</v>
      </c>
      <c r="Q12" s="328">
        <v>0</v>
      </c>
      <c r="R12" s="328">
        <v>0</v>
      </c>
      <c r="S12" s="328">
        <v>0</v>
      </c>
      <c r="T12" s="328">
        <v>8</v>
      </c>
      <c r="U12" s="328">
        <v>7</v>
      </c>
      <c r="V12" s="328">
        <v>0</v>
      </c>
    </row>
    <row r="13" spans="1:22" ht="21" customHeight="1">
      <c r="A13" s="324">
        <v>9</v>
      </c>
      <c r="B13" s="325" t="s">
        <v>43</v>
      </c>
      <c r="C13" s="326">
        <v>16124.5</v>
      </c>
      <c r="D13" s="327">
        <v>44</v>
      </c>
      <c r="E13" s="328">
        <v>1</v>
      </c>
      <c r="F13" s="328">
        <v>9</v>
      </c>
      <c r="G13" s="328">
        <v>0</v>
      </c>
      <c r="H13" s="328">
        <v>0</v>
      </c>
      <c r="I13" s="328">
        <v>0</v>
      </c>
      <c r="J13" s="328">
        <v>1</v>
      </c>
      <c r="K13" s="328">
        <v>16</v>
      </c>
      <c r="L13" s="328">
        <v>2</v>
      </c>
      <c r="M13" s="328">
        <v>3</v>
      </c>
      <c r="N13" s="328">
        <v>0</v>
      </c>
      <c r="O13" s="328">
        <v>0</v>
      </c>
      <c r="P13" s="328">
        <v>1</v>
      </c>
      <c r="Q13" s="328">
        <v>0</v>
      </c>
      <c r="R13" s="328">
        <v>1</v>
      </c>
      <c r="S13" s="328">
        <v>0</v>
      </c>
      <c r="T13" s="328">
        <v>5</v>
      </c>
      <c r="U13" s="328">
        <v>5</v>
      </c>
      <c r="V13" s="328">
        <v>0</v>
      </c>
    </row>
    <row r="14" spans="1:22" ht="21" customHeight="1">
      <c r="A14" s="324">
        <v>10</v>
      </c>
      <c r="B14" s="325" t="s">
        <v>44</v>
      </c>
      <c r="C14" s="326">
        <v>10767</v>
      </c>
      <c r="D14" s="327">
        <v>34</v>
      </c>
      <c r="E14" s="328">
        <v>1</v>
      </c>
      <c r="F14" s="328">
        <v>8</v>
      </c>
      <c r="G14" s="328">
        <v>0</v>
      </c>
      <c r="H14" s="328">
        <v>0</v>
      </c>
      <c r="I14" s="328">
        <v>0</v>
      </c>
      <c r="J14" s="328">
        <v>4</v>
      </c>
      <c r="K14" s="328">
        <v>6</v>
      </c>
      <c r="L14" s="328">
        <v>2</v>
      </c>
      <c r="M14" s="328">
        <v>2</v>
      </c>
      <c r="N14" s="328">
        <v>0</v>
      </c>
      <c r="O14" s="328">
        <v>0</v>
      </c>
      <c r="P14" s="328">
        <v>0</v>
      </c>
      <c r="Q14" s="328">
        <v>0</v>
      </c>
      <c r="R14" s="328">
        <v>0</v>
      </c>
      <c r="S14" s="328">
        <v>0</v>
      </c>
      <c r="T14" s="328">
        <v>4</v>
      </c>
      <c r="U14" s="328">
        <v>7</v>
      </c>
      <c r="V14" s="328">
        <v>1</v>
      </c>
    </row>
    <row r="15" spans="1:22" ht="39" customHeight="1">
      <c r="A15" s="329" t="s">
        <v>105</v>
      </c>
      <c r="B15" s="330" t="s">
        <v>45</v>
      </c>
      <c r="C15" s="331">
        <v>155679.5</v>
      </c>
      <c r="D15" s="329">
        <v>429</v>
      </c>
      <c r="E15" s="329">
        <v>4</v>
      </c>
      <c r="F15" s="329">
        <v>62</v>
      </c>
      <c r="G15" s="329">
        <v>0</v>
      </c>
      <c r="H15" s="329">
        <v>7</v>
      </c>
      <c r="I15" s="329">
        <v>1</v>
      </c>
      <c r="J15" s="329">
        <v>18</v>
      </c>
      <c r="K15" s="329">
        <v>153</v>
      </c>
      <c r="L15" s="329">
        <v>16</v>
      </c>
      <c r="M15" s="329">
        <v>25</v>
      </c>
      <c r="N15" s="329">
        <v>1</v>
      </c>
      <c r="O15" s="329">
        <v>1</v>
      </c>
      <c r="P15" s="329">
        <v>14</v>
      </c>
      <c r="Q15" s="329">
        <v>0</v>
      </c>
      <c r="R15" s="329">
        <v>8</v>
      </c>
      <c r="S15" s="329">
        <v>1</v>
      </c>
      <c r="T15" s="329">
        <v>50</v>
      </c>
      <c r="U15" s="329">
        <v>68</v>
      </c>
      <c r="V15" s="329">
        <v>2</v>
      </c>
    </row>
    <row r="16" spans="1:22" ht="18" customHeight="1">
      <c r="A16" s="324">
        <v>11</v>
      </c>
      <c r="B16" s="325" t="s">
        <v>124</v>
      </c>
      <c r="C16" s="326">
        <v>64539</v>
      </c>
      <c r="D16" s="327">
        <v>151</v>
      </c>
      <c r="E16" s="328">
        <v>4</v>
      </c>
      <c r="F16" s="328">
        <v>33</v>
      </c>
      <c r="G16" s="328">
        <v>0</v>
      </c>
      <c r="H16" s="328">
        <v>4</v>
      </c>
      <c r="I16" s="328">
        <v>0</v>
      </c>
      <c r="J16" s="328">
        <v>9</v>
      </c>
      <c r="K16" s="328">
        <v>50</v>
      </c>
      <c r="L16" s="328">
        <v>7</v>
      </c>
      <c r="M16" s="328">
        <v>8</v>
      </c>
      <c r="N16" s="328">
        <v>0</v>
      </c>
      <c r="O16" s="328">
        <v>0</v>
      </c>
      <c r="P16" s="328">
        <v>0</v>
      </c>
      <c r="Q16" s="328">
        <v>0</v>
      </c>
      <c r="R16" s="328">
        <v>0</v>
      </c>
      <c r="S16" s="328">
        <v>0</v>
      </c>
      <c r="T16" s="328">
        <v>15</v>
      </c>
      <c r="U16" s="328">
        <v>21</v>
      </c>
      <c r="V16" s="328">
        <v>2</v>
      </c>
    </row>
    <row r="17" spans="1:22" ht="32.25" customHeight="1">
      <c r="A17" s="332" t="s">
        <v>125</v>
      </c>
      <c r="B17" s="333"/>
      <c r="C17" s="334">
        <v>220218.5</v>
      </c>
      <c r="D17" s="335">
        <v>580</v>
      </c>
      <c r="E17" s="336">
        <v>8</v>
      </c>
      <c r="F17" s="336">
        <v>95</v>
      </c>
      <c r="G17" s="336">
        <v>0</v>
      </c>
      <c r="H17" s="336">
        <v>11</v>
      </c>
      <c r="I17" s="336">
        <v>1</v>
      </c>
      <c r="J17" s="336">
        <v>27</v>
      </c>
      <c r="K17" s="336">
        <v>203</v>
      </c>
      <c r="L17" s="336">
        <v>23</v>
      </c>
      <c r="M17" s="336">
        <v>33</v>
      </c>
      <c r="N17" s="336">
        <v>1</v>
      </c>
      <c r="O17" s="336">
        <v>1</v>
      </c>
      <c r="P17" s="336">
        <v>14</v>
      </c>
      <c r="Q17" s="336">
        <v>0</v>
      </c>
      <c r="R17" s="336">
        <v>8</v>
      </c>
      <c r="S17" s="336">
        <v>1</v>
      </c>
      <c r="T17" s="336">
        <v>65</v>
      </c>
      <c r="U17" s="336">
        <v>89</v>
      </c>
      <c r="V17" s="336">
        <v>4</v>
      </c>
    </row>
    <row r="18" spans="1:22" ht="40.5" customHeight="1">
      <c r="A18" s="337" t="s">
        <v>108</v>
      </c>
      <c r="B18" s="337"/>
      <c r="C18" s="337"/>
      <c r="D18" s="338">
        <v>1</v>
      </c>
      <c r="E18" s="339">
        <v>1.3793103448275862E-2</v>
      </c>
      <c r="F18" s="340">
        <v>0.16379310344827586</v>
      </c>
      <c r="G18" s="339">
        <v>0</v>
      </c>
      <c r="H18" s="339">
        <v>1.896551724137931E-2</v>
      </c>
      <c r="I18" s="339">
        <v>1.7241379310344827E-3</v>
      </c>
      <c r="J18" s="339">
        <v>4.6551724137931037E-2</v>
      </c>
      <c r="K18" s="341">
        <v>0.35</v>
      </c>
      <c r="L18" s="339">
        <v>3.9655172413793106E-2</v>
      </c>
      <c r="M18" s="339">
        <v>5.6896551724137934E-2</v>
      </c>
      <c r="N18" s="339">
        <v>1.7241379310344827E-3</v>
      </c>
      <c r="O18" s="339">
        <v>1.7241379310344827E-3</v>
      </c>
      <c r="P18" s="339">
        <v>2.4137931034482758E-2</v>
      </c>
      <c r="Q18" s="339">
        <v>0</v>
      </c>
      <c r="R18" s="339">
        <v>1.3793103448275862E-2</v>
      </c>
      <c r="S18" s="339">
        <v>1.7241379310344827E-3</v>
      </c>
      <c r="T18" s="339">
        <v>0.11206896551724138</v>
      </c>
      <c r="U18" s="341">
        <v>0.15344827586206897</v>
      </c>
      <c r="V18" s="342" t="s">
        <v>126</v>
      </c>
    </row>
    <row r="19" spans="1:22" ht="45.75" customHeight="1">
      <c r="A19" s="343" t="s">
        <v>188</v>
      </c>
      <c r="B19" s="343"/>
      <c r="C19" s="343"/>
      <c r="D19" s="344">
        <v>1059.2933836167263</v>
      </c>
      <c r="E19" s="344">
        <v>14.610943222299671</v>
      </c>
      <c r="F19" s="344">
        <v>173.5049507648086</v>
      </c>
      <c r="G19" s="344">
        <v>0</v>
      </c>
      <c r="H19" s="344">
        <v>20.090046930662048</v>
      </c>
      <c r="I19" s="344">
        <v>1.8263679027874589</v>
      </c>
      <c r="J19" s="344">
        <v>49.31193337526139</v>
      </c>
      <c r="K19" s="344">
        <v>370.75268426585416</v>
      </c>
      <c r="L19" s="344">
        <v>42.006461764111556</v>
      </c>
      <c r="M19" s="344">
        <v>60.270140791986144</v>
      </c>
      <c r="N19" s="344">
        <v>1.8263679027874589</v>
      </c>
      <c r="O19" s="344">
        <v>1.8263679027874589</v>
      </c>
      <c r="P19" s="344">
        <v>25.569150639024425</v>
      </c>
      <c r="Q19" s="344">
        <v>0</v>
      </c>
      <c r="R19" s="344">
        <v>1085.4816824966078</v>
      </c>
      <c r="S19" s="344">
        <v>1.8263679027874589</v>
      </c>
      <c r="T19" s="344">
        <v>118.71391368118483</v>
      </c>
      <c r="U19" s="344">
        <v>162.54674334808385</v>
      </c>
      <c r="V19" s="344">
        <v>7.3054716111498355</v>
      </c>
    </row>
    <row r="20" spans="1:22" ht="21.75" customHeight="1">
      <c r="A20" s="345" t="s">
        <v>127</v>
      </c>
      <c r="B20" s="345"/>
      <c r="C20" s="345"/>
      <c r="D20" s="346">
        <v>1072.8</v>
      </c>
      <c r="E20" s="346">
        <v>13</v>
      </c>
      <c r="F20" s="346">
        <v>174.8</v>
      </c>
      <c r="G20" s="346">
        <v>1.9</v>
      </c>
      <c r="H20" s="346">
        <v>11.2</v>
      </c>
      <c r="I20" s="346"/>
      <c r="J20" s="346">
        <v>24.2</v>
      </c>
      <c r="K20" s="346">
        <v>498.3</v>
      </c>
      <c r="L20" s="346">
        <v>55.8</v>
      </c>
      <c r="M20" s="346">
        <v>46.5</v>
      </c>
      <c r="N20" s="346">
        <v>1.9</v>
      </c>
      <c r="O20" s="346">
        <v>3.7</v>
      </c>
      <c r="P20" s="346">
        <v>31.6</v>
      </c>
      <c r="Q20" s="346"/>
      <c r="R20" s="346">
        <v>527</v>
      </c>
      <c r="S20" s="346">
        <v>3.7</v>
      </c>
      <c r="T20" s="346">
        <v>115.3</v>
      </c>
      <c r="U20" s="346">
        <v>83.7</v>
      </c>
      <c r="V20" s="346">
        <v>1.9</v>
      </c>
    </row>
    <row r="21" spans="1:22" ht="36" customHeight="1">
      <c r="A21" s="515" t="s">
        <v>128</v>
      </c>
      <c r="B21" s="515"/>
      <c r="C21" s="515"/>
      <c r="D21" s="516">
        <v>-1.2590060014237237E-2</v>
      </c>
      <c r="E21" s="516">
        <v>0.12391870940766703</v>
      </c>
      <c r="F21" s="516">
        <v>-7.4087484850767771E-3</v>
      </c>
      <c r="G21" s="516"/>
      <c r="H21" s="516">
        <v>0.79375419023768301</v>
      </c>
      <c r="I21" s="516"/>
      <c r="J21" s="510" t="s">
        <v>129</v>
      </c>
      <c r="K21" s="516">
        <v>-0.25596491216966855</v>
      </c>
      <c r="L21" s="516">
        <v>-0.24719602573276778</v>
      </c>
      <c r="M21" s="516">
        <v>0.29613206004271286</v>
      </c>
      <c r="N21" s="516">
        <v>-3.8753735375021581E-2</v>
      </c>
      <c r="O21" s="516">
        <v>-0.5063870533006869</v>
      </c>
      <c r="P21" s="516">
        <v>-0.19084966332201192</v>
      </c>
      <c r="Q21" s="516"/>
      <c r="R21" s="510" t="s">
        <v>130</v>
      </c>
      <c r="S21" s="516">
        <v>-0.5063870533006869</v>
      </c>
      <c r="T21" s="516">
        <v>2.960896514470801E-2</v>
      </c>
      <c r="U21" s="516">
        <v>0.94201604955894669</v>
      </c>
      <c r="V21" s="510" t="s">
        <v>131</v>
      </c>
    </row>
    <row r="22" spans="1:22" ht="15.75">
      <c r="A22" s="347" t="s">
        <v>132</v>
      </c>
      <c r="B22" s="348"/>
      <c r="C22" s="349"/>
      <c r="D22" s="350">
        <v>577</v>
      </c>
      <c r="E22" s="350">
        <v>7</v>
      </c>
      <c r="F22" s="350">
        <v>94</v>
      </c>
      <c r="G22" s="350">
        <v>1</v>
      </c>
      <c r="H22" s="350">
        <v>6</v>
      </c>
      <c r="I22" s="350"/>
      <c r="J22" s="350">
        <v>13</v>
      </c>
      <c r="K22" s="350">
        <v>268</v>
      </c>
      <c r="L22" s="350">
        <v>30</v>
      </c>
      <c r="M22" s="350">
        <v>25</v>
      </c>
      <c r="N22" s="350">
        <v>1</v>
      </c>
      <c r="O22" s="350">
        <v>2</v>
      </c>
      <c r="P22" s="350">
        <v>17</v>
      </c>
      <c r="Q22" s="350"/>
      <c r="R22" s="350">
        <v>4</v>
      </c>
      <c r="S22" s="350">
        <v>2</v>
      </c>
      <c r="T22" s="350">
        <v>62</v>
      </c>
      <c r="U22" s="350">
        <v>45</v>
      </c>
      <c r="V22" s="350">
        <v>1</v>
      </c>
    </row>
    <row r="23" spans="1:22">
      <c r="A23" s="351" t="s">
        <v>133</v>
      </c>
      <c r="B23" s="351"/>
      <c r="C23" s="351"/>
      <c r="D23" s="352">
        <v>1039.2325286128771</v>
      </c>
      <c r="E23" s="352">
        <v>20.450013979859833</v>
      </c>
      <c r="F23" s="352">
        <v>143.15009785901887</v>
      </c>
      <c r="G23" s="352">
        <v>3.7181843599745155</v>
      </c>
      <c r="H23" s="352">
        <v>18.590921799872575</v>
      </c>
      <c r="I23" s="352">
        <v>0</v>
      </c>
      <c r="J23" s="352">
        <v>40.900027959719665</v>
      </c>
      <c r="K23" s="352">
        <v>436.88666229700556</v>
      </c>
      <c r="L23" s="352">
        <v>46.477304499681445</v>
      </c>
      <c r="M23" s="352">
        <v>39.040935779732408</v>
      </c>
      <c r="N23" s="352">
        <v>0</v>
      </c>
      <c r="O23" s="352">
        <v>0</v>
      </c>
      <c r="P23" s="352">
        <v>22.309106159847094</v>
      </c>
      <c r="Q23" s="352">
        <v>0</v>
      </c>
      <c r="R23" s="352">
        <v>486.02673147023086</v>
      </c>
      <c r="S23" s="352">
        <v>1.8590921799872577</v>
      </c>
      <c r="T23" s="352">
        <v>113.40462297922272</v>
      </c>
      <c r="U23" s="352">
        <v>145.00919003900611</v>
      </c>
      <c r="V23" s="352">
        <v>13.013645259910804</v>
      </c>
    </row>
    <row r="24" spans="1:22">
      <c r="A24" s="353" t="s">
        <v>134</v>
      </c>
      <c r="B24" s="354"/>
      <c r="C24" s="355"/>
      <c r="D24" s="352">
        <v>1087.2717474661636</v>
      </c>
      <c r="E24" s="352">
        <v>13.077151601826712</v>
      </c>
      <c r="F24" s="352">
        <v>160.66214825101389</v>
      </c>
      <c r="G24" s="352">
        <v>0</v>
      </c>
      <c r="H24" s="352">
        <v>13.077151601826712</v>
      </c>
      <c r="I24" s="352">
        <v>0</v>
      </c>
      <c r="J24" s="352">
        <v>22.417974174560079</v>
      </c>
      <c r="K24" s="352">
        <v>495.06359635486837</v>
      </c>
      <c r="L24" s="352">
        <v>70.990251552773572</v>
      </c>
      <c r="M24" s="352">
        <v>39.231454805480134</v>
      </c>
      <c r="N24" s="352">
        <v>1.8681645145466732</v>
      </c>
      <c r="O24" s="352">
        <v>1.8681645145466732</v>
      </c>
      <c r="P24" s="352">
        <v>9.3408225727333658</v>
      </c>
      <c r="Q24" s="352">
        <v>0</v>
      </c>
      <c r="R24" s="352">
        <v>505.6890012642225</v>
      </c>
      <c r="S24" s="352">
        <v>5.6044935436400198</v>
      </c>
      <c r="T24" s="352">
        <v>99.012719270973676</v>
      </c>
      <c r="U24" s="352">
        <v>145.7168321346405</v>
      </c>
      <c r="V24" s="352">
        <v>5.6044935436400198</v>
      </c>
    </row>
    <row r="25" spans="1:22">
      <c r="A25" s="137"/>
      <c r="B25" s="137"/>
      <c r="C25" s="137"/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</row>
  </sheetData>
  <mergeCells count="14">
    <mergeCell ref="A23:C23"/>
    <mergeCell ref="A24:C24"/>
    <mergeCell ref="A17:B17"/>
    <mergeCell ref="A18:C18"/>
    <mergeCell ref="A19:C19"/>
    <mergeCell ref="A20:C20"/>
    <mergeCell ref="A21:C21"/>
    <mergeCell ref="A22:C22"/>
    <mergeCell ref="A1:T1"/>
    <mergeCell ref="A2:T2"/>
    <mergeCell ref="A3:A4"/>
    <mergeCell ref="B3:B4"/>
    <mergeCell ref="C3:C4"/>
    <mergeCell ref="D3:D4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3"/>
  <sheetViews>
    <sheetView showZeros="0" tabSelected="1" workbookViewId="0">
      <selection activeCell="K5" sqref="K5"/>
    </sheetView>
  </sheetViews>
  <sheetFormatPr defaultRowHeight="12.75"/>
  <cols>
    <col min="1" max="1" width="3.28515625" customWidth="1"/>
    <col min="2" max="2" width="17.5703125" customWidth="1"/>
    <col min="5" max="21" width="7.85546875" customWidth="1"/>
    <col min="22" max="22" width="10.42578125" customWidth="1"/>
  </cols>
  <sheetData>
    <row r="1" spans="1:25" ht="27">
      <c r="A1" s="310" t="s">
        <v>135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311"/>
      <c r="V1" s="311"/>
      <c r="W1" s="311"/>
      <c r="X1" s="311"/>
      <c r="Y1" s="311"/>
    </row>
    <row r="2" spans="1:25" ht="21" thickBot="1">
      <c r="A2" s="356"/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  <c r="P2" s="356"/>
      <c r="Q2" s="356"/>
      <c r="R2" s="356"/>
      <c r="S2" s="356"/>
      <c r="T2" s="356"/>
      <c r="U2" s="224"/>
      <c r="V2" s="224"/>
      <c r="W2" s="224"/>
      <c r="X2" s="224"/>
      <c r="Y2" s="224"/>
    </row>
    <row r="3" spans="1:25" ht="130.5" thickBot="1">
      <c r="A3" s="225" t="s">
        <v>69</v>
      </c>
      <c r="B3" s="227" t="s">
        <v>70</v>
      </c>
      <c r="C3" s="357" t="s">
        <v>136</v>
      </c>
      <c r="D3" s="358" t="s">
        <v>72</v>
      </c>
      <c r="E3" s="228" t="s">
        <v>73</v>
      </c>
      <c r="F3" s="229" t="s">
        <v>74</v>
      </c>
      <c r="G3" s="229" t="s">
        <v>75</v>
      </c>
      <c r="H3" s="229" t="s">
        <v>76</v>
      </c>
      <c r="I3" s="229" t="s">
        <v>77</v>
      </c>
      <c r="J3" s="229" t="s">
        <v>78</v>
      </c>
      <c r="K3" s="359" t="s">
        <v>79</v>
      </c>
      <c r="L3" s="229" t="s">
        <v>80</v>
      </c>
      <c r="M3" s="229" t="s">
        <v>81</v>
      </c>
      <c r="N3" s="229" t="s">
        <v>82</v>
      </c>
      <c r="O3" s="229" t="s">
        <v>83</v>
      </c>
      <c r="P3" s="229" t="s">
        <v>84</v>
      </c>
      <c r="Q3" s="229" t="s">
        <v>120</v>
      </c>
      <c r="R3" s="229" t="s">
        <v>121</v>
      </c>
      <c r="S3" s="229" t="s">
        <v>85</v>
      </c>
      <c r="T3" s="229" t="s">
        <v>86</v>
      </c>
      <c r="U3" s="360" t="s">
        <v>87</v>
      </c>
      <c r="V3" s="361" t="s">
        <v>88</v>
      </c>
      <c r="W3" s="362"/>
      <c r="X3" s="362"/>
      <c r="Y3" s="362"/>
    </row>
    <row r="4" spans="1:25" ht="26.25" thickBot="1">
      <c r="A4" s="225"/>
      <c r="B4" s="227"/>
      <c r="C4" s="363"/>
      <c r="D4" s="364"/>
      <c r="E4" s="365" t="s">
        <v>89</v>
      </c>
      <c r="F4" s="234" t="s">
        <v>90</v>
      </c>
      <c r="G4" s="234" t="s">
        <v>91</v>
      </c>
      <c r="H4" s="234" t="s">
        <v>92</v>
      </c>
      <c r="I4" s="234" t="s">
        <v>93</v>
      </c>
      <c r="J4" s="234" t="s">
        <v>94</v>
      </c>
      <c r="K4" s="366" t="s">
        <v>95</v>
      </c>
      <c r="L4" s="234" t="s">
        <v>96</v>
      </c>
      <c r="M4" s="234" t="s">
        <v>97</v>
      </c>
      <c r="N4" s="234" t="s">
        <v>98</v>
      </c>
      <c r="O4" s="234" t="s">
        <v>99</v>
      </c>
      <c r="P4" s="234" t="s">
        <v>100</v>
      </c>
      <c r="Q4" s="234" t="s">
        <v>122</v>
      </c>
      <c r="R4" s="234" t="s">
        <v>123</v>
      </c>
      <c r="S4" s="234" t="s">
        <v>101</v>
      </c>
      <c r="T4" s="234" t="s">
        <v>102</v>
      </c>
      <c r="U4" s="367" t="s">
        <v>103</v>
      </c>
      <c r="V4" s="368" t="s">
        <v>104</v>
      </c>
      <c r="W4" s="362"/>
      <c r="X4" s="362"/>
      <c r="Y4" s="362"/>
    </row>
    <row r="5" spans="1:25" ht="19.5" customHeight="1">
      <c r="A5" s="238">
        <v>1</v>
      </c>
      <c r="B5" s="369" t="s">
        <v>35</v>
      </c>
      <c r="C5" s="326">
        <v>34576.5</v>
      </c>
      <c r="D5" s="370">
        <v>1081.7925469610864</v>
      </c>
      <c r="E5" s="371">
        <v>0</v>
      </c>
      <c r="F5" s="371">
        <v>127.95395716744032</v>
      </c>
      <c r="G5" s="371">
        <v>0</v>
      </c>
      <c r="H5" s="371">
        <v>23.264355848625513</v>
      </c>
      <c r="I5" s="371">
        <v>11.632177924312757</v>
      </c>
      <c r="J5" s="371">
        <v>23.264355848625513</v>
      </c>
      <c r="K5" s="371">
        <v>558.34454036701231</v>
      </c>
      <c r="L5" s="371">
        <v>34.89653377293827</v>
      </c>
      <c r="M5" s="371">
        <v>46.528711697251026</v>
      </c>
      <c r="N5" s="371">
        <v>0</v>
      </c>
      <c r="O5" s="371">
        <v>0</v>
      </c>
      <c r="P5" s="371">
        <v>46.528711697251026</v>
      </c>
      <c r="Q5" s="371">
        <v>0</v>
      </c>
      <c r="R5" s="371">
        <v>0</v>
      </c>
      <c r="S5" s="371">
        <v>11.632177924312757</v>
      </c>
      <c r="T5" s="371">
        <v>58.160889621563783</v>
      </c>
      <c r="U5" s="371">
        <v>139.58613509175308</v>
      </c>
      <c r="V5" s="371">
        <v>0</v>
      </c>
      <c r="W5" s="372"/>
      <c r="X5" s="372"/>
      <c r="Y5" s="372">
        <v>70</v>
      </c>
    </row>
    <row r="6" spans="1:25" ht="19.5" customHeight="1">
      <c r="A6" s="238">
        <v>2</v>
      </c>
      <c r="B6" s="369" t="s">
        <v>36</v>
      </c>
      <c r="C6" s="326">
        <v>8055.5</v>
      </c>
      <c r="D6" s="370">
        <v>1447.9299857240394</v>
      </c>
      <c r="E6" s="371">
        <v>0</v>
      </c>
      <c r="F6" s="371">
        <v>249.64310098690336</v>
      </c>
      <c r="G6" s="371">
        <v>0</v>
      </c>
      <c r="H6" s="371">
        <v>0</v>
      </c>
      <c r="I6" s="371">
        <v>0</v>
      </c>
      <c r="J6" s="371">
        <v>49.928620197380674</v>
      </c>
      <c r="K6" s="371">
        <v>399.42896157904539</v>
      </c>
      <c r="L6" s="371">
        <v>49.928620197380674</v>
      </c>
      <c r="M6" s="371">
        <v>249.64310098690336</v>
      </c>
      <c r="N6" s="371">
        <v>0</v>
      </c>
      <c r="O6" s="371">
        <v>49.928620197380674</v>
      </c>
      <c r="P6" s="371">
        <v>0</v>
      </c>
      <c r="Q6" s="371">
        <v>0</v>
      </c>
      <c r="R6" s="504">
        <v>16666.666666666668</v>
      </c>
      <c r="S6" s="371">
        <v>0</v>
      </c>
      <c r="T6" s="371">
        <v>99.857240394761348</v>
      </c>
      <c r="U6" s="371">
        <v>199.7144807895227</v>
      </c>
      <c r="V6" s="371">
        <v>0</v>
      </c>
      <c r="W6" s="372"/>
      <c r="X6" s="372"/>
      <c r="Y6" s="372">
        <v>12</v>
      </c>
    </row>
    <row r="7" spans="1:25" ht="19.5" customHeight="1">
      <c r="A7" s="238">
        <v>3</v>
      </c>
      <c r="B7" s="369" t="s">
        <v>37</v>
      </c>
      <c r="C7" s="326">
        <v>12376</v>
      </c>
      <c r="D7" s="370">
        <v>1787.4111182934714</v>
      </c>
      <c r="E7" s="371">
        <v>32.498383968972206</v>
      </c>
      <c r="F7" s="371">
        <v>194.99030381383324</v>
      </c>
      <c r="G7" s="371">
        <v>0</v>
      </c>
      <c r="H7" s="371">
        <v>64.996767937944412</v>
      </c>
      <c r="I7" s="371">
        <v>0</v>
      </c>
      <c r="J7" s="371">
        <v>194.99030381383324</v>
      </c>
      <c r="K7" s="371">
        <v>519.9741435035553</v>
      </c>
      <c r="L7" s="371">
        <v>97.495151906916618</v>
      </c>
      <c r="M7" s="371">
        <v>194.99030381383324</v>
      </c>
      <c r="N7" s="371">
        <v>32.498383968972206</v>
      </c>
      <c r="O7" s="371">
        <v>0</v>
      </c>
      <c r="P7" s="371">
        <v>97.495151906916618</v>
      </c>
      <c r="Q7" s="371">
        <v>0</v>
      </c>
      <c r="R7" s="504">
        <v>0</v>
      </c>
      <c r="S7" s="371">
        <v>0</v>
      </c>
      <c r="T7" s="371">
        <v>194.99030381383324</v>
      </c>
      <c r="U7" s="371">
        <v>162.49191984486103</v>
      </c>
      <c r="V7" s="371">
        <v>0</v>
      </c>
      <c r="W7" s="372"/>
      <c r="X7" s="372"/>
      <c r="Y7" s="372">
        <v>30</v>
      </c>
    </row>
    <row r="8" spans="1:25" ht="19.5" customHeight="1">
      <c r="A8" s="238">
        <v>4</v>
      </c>
      <c r="B8" s="369" t="s">
        <v>38</v>
      </c>
      <c r="C8" s="326">
        <v>13680</v>
      </c>
      <c r="D8" s="370">
        <v>1029.0204678362575</v>
      </c>
      <c r="E8" s="371">
        <v>0</v>
      </c>
      <c r="F8" s="371">
        <v>205.80409356725147</v>
      </c>
      <c r="G8" s="371">
        <v>0</v>
      </c>
      <c r="H8" s="371">
        <v>29.400584795321638</v>
      </c>
      <c r="I8" s="371">
        <v>0</v>
      </c>
      <c r="J8" s="371">
        <v>88.201754385964918</v>
      </c>
      <c r="K8" s="371">
        <v>205.80409356725147</v>
      </c>
      <c r="L8" s="371">
        <v>29.400584795321638</v>
      </c>
      <c r="M8" s="371">
        <v>0</v>
      </c>
      <c r="N8" s="371">
        <v>0</v>
      </c>
      <c r="O8" s="371">
        <v>0</v>
      </c>
      <c r="P8" s="371">
        <v>29.400584795321638</v>
      </c>
      <c r="Q8" s="371">
        <v>0</v>
      </c>
      <c r="R8" s="504">
        <v>2040.8163265306123</v>
      </c>
      <c r="S8" s="371">
        <v>0</v>
      </c>
      <c r="T8" s="371">
        <v>117.60233918128655</v>
      </c>
      <c r="U8" s="371">
        <v>294.0058479532164</v>
      </c>
      <c r="V8" s="371">
        <v>0</v>
      </c>
      <c r="W8" s="373"/>
      <c r="X8" s="373"/>
      <c r="Y8" s="373">
        <v>49</v>
      </c>
    </row>
    <row r="9" spans="1:25" ht="19.5" customHeight="1">
      <c r="A9" s="238">
        <v>5</v>
      </c>
      <c r="B9" s="369" t="s">
        <v>39</v>
      </c>
      <c r="C9" s="326">
        <v>14106.5</v>
      </c>
      <c r="D9" s="370">
        <v>1283.0255555949386</v>
      </c>
      <c r="E9" s="371">
        <v>28.511679013220856</v>
      </c>
      <c r="F9" s="371">
        <v>114.04671605288343</v>
      </c>
      <c r="G9" s="371">
        <v>0</v>
      </c>
      <c r="H9" s="371">
        <v>0</v>
      </c>
      <c r="I9" s="371">
        <v>0</v>
      </c>
      <c r="J9" s="371">
        <v>0</v>
      </c>
      <c r="K9" s="371">
        <v>342.14014815865033</v>
      </c>
      <c r="L9" s="371">
        <v>0</v>
      </c>
      <c r="M9" s="371">
        <v>57.023358026441713</v>
      </c>
      <c r="N9" s="371">
        <v>0</v>
      </c>
      <c r="O9" s="371">
        <v>0</v>
      </c>
      <c r="P9" s="371">
        <v>114.04671605288343</v>
      </c>
      <c r="Q9" s="371">
        <v>0</v>
      </c>
      <c r="R9" s="504">
        <v>0</v>
      </c>
      <c r="S9" s="371">
        <v>0</v>
      </c>
      <c r="T9" s="371">
        <v>370.65182717187116</v>
      </c>
      <c r="U9" s="371">
        <v>256.60511111898774</v>
      </c>
      <c r="V9" s="371">
        <v>28.511679013220856</v>
      </c>
      <c r="W9" s="373"/>
      <c r="X9" s="373"/>
      <c r="Y9" s="373">
        <v>30</v>
      </c>
    </row>
    <row r="10" spans="1:25" ht="19.5" customHeight="1">
      <c r="A10" s="238">
        <v>6</v>
      </c>
      <c r="B10" s="369" t="s">
        <v>40</v>
      </c>
      <c r="C10" s="326">
        <v>11770</v>
      </c>
      <c r="D10" s="370">
        <v>1025.1486830926083</v>
      </c>
      <c r="E10" s="371">
        <v>0</v>
      </c>
      <c r="F10" s="371">
        <v>239.20135938827528</v>
      </c>
      <c r="G10" s="371">
        <v>0</v>
      </c>
      <c r="H10" s="371">
        <v>0</v>
      </c>
      <c r="I10" s="371">
        <v>0</v>
      </c>
      <c r="J10" s="371">
        <v>34.171622769753611</v>
      </c>
      <c r="K10" s="371">
        <v>444.23109600679692</v>
      </c>
      <c r="L10" s="371">
        <v>0</v>
      </c>
      <c r="M10" s="371">
        <v>68.343245539507222</v>
      </c>
      <c r="N10" s="371">
        <v>0</v>
      </c>
      <c r="O10" s="371">
        <v>0</v>
      </c>
      <c r="P10" s="371">
        <v>0</v>
      </c>
      <c r="Q10" s="371">
        <v>0</v>
      </c>
      <c r="R10" s="504">
        <v>0</v>
      </c>
      <c r="S10" s="371">
        <v>0</v>
      </c>
      <c r="T10" s="371">
        <v>68.343245539507222</v>
      </c>
      <c r="U10" s="371">
        <v>170.85811384876808</v>
      </c>
      <c r="V10" s="371">
        <v>0</v>
      </c>
      <c r="W10" s="373"/>
      <c r="X10" s="373"/>
      <c r="Y10" s="373">
        <v>48</v>
      </c>
    </row>
    <row r="11" spans="1:25" ht="19.5" customHeight="1">
      <c r="A11" s="238">
        <v>7</v>
      </c>
      <c r="B11" s="369" t="s">
        <v>41</v>
      </c>
      <c r="C11" s="326">
        <v>19620</v>
      </c>
      <c r="D11" s="370">
        <v>655.9836901121306</v>
      </c>
      <c r="E11" s="371">
        <v>0</v>
      </c>
      <c r="F11" s="371">
        <v>61.498470948012233</v>
      </c>
      <c r="G11" s="371">
        <v>0</v>
      </c>
      <c r="H11" s="371">
        <v>20.499490316004081</v>
      </c>
      <c r="I11" s="371">
        <v>0</v>
      </c>
      <c r="J11" s="371">
        <v>0</v>
      </c>
      <c r="K11" s="371">
        <v>327.9918450560653</v>
      </c>
      <c r="L11" s="371">
        <v>40.998980632008163</v>
      </c>
      <c r="M11" s="371">
        <v>20.499490316004081</v>
      </c>
      <c r="N11" s="371">
        <v>0</v>
      </c>
      <c r="O11" s="371">
        <v>0</v>
      </c>
      <c r="P11" s="371">
        <v>0</v>
      </c>
      <c r="Q11" s="371">
        <v>0</v>
      </c>
      <c r="R11" s="504">
        <v>4444.4444444444443</v>
      </c>
      <c r="S11" s="371">
        <v>0</v>
      </c>
      <c r="T11" s="371">
        <v>20.499490316004081</v>
      </c>
      <c r="U11" s="371">
        <v>81.997961264016325</v>
      </c>
      <c r="V11" s="371">
        <v>0</v>
      </c>
      <c r="W11" s="373"/>
      <c r="X11" s="373"/>
      <c r="Y11" s="373">
        <v>90</v>
      </c>
    </row>
    <row r="12" spans="1:25" ht="19.5" customHeight="1">
      <c r="A12" s="238">
        <v>8</v>
      </c>
      <c r="B12" s="369" t="s">
        <v>42</v>
      </c>
      <c r="C12" s="326">
        <v>14603.5</v>
      </c>
      <c r="D12" s="370">
        <v>881.32297052076558</v>
      </c>
      <c r="E12" s="371">
        <v>0</v>
      </c>
      <c r="F12" s="371">
        <v>55.082685657547849</v>
      </c>
      <c r="G12" s="371">
        <v>0</v>
      </c>
      <c r="H12" s="371">
        <v>27.541342828773924</v>
      </c>
      <c r="I12" s="371">
        <v>0</v>
      </c>
      <c r="J12" s="371">
        <v>0</v>
      </c>
      <c r="K12" s="371">
        <v>302.9547711165132</v>
      </c>
      <c r="L12" s="371">
        <v>55.082685657547849</v>
      </c>
      <c r="M12" s="371">
        <v>0</v>
      </c>
      <c r="N12" s="371">
        <v>0</v>
      </c>
      <c r="O12" s="371">
        <v>0</v>
      </c>
      <c r="P12" s="371">
        <v>27.541342828773924</v>
      </c>
      <c r="Q12" s="371">
        <v>0</v>
      </c>
      <c r="R12" s="504">
        <v>0</v>
      </c>
      <c r="S12" s="371">
        <v>0</v>
      </c>
      <c r="T12" s="371">
        <v>220.33074263019139</v>
      </c>
      <c r="U12" s="371">
        <v>192.78939980141749</v>
      </c>
      <c r="V12" s="371">
        <v>0</v>
      </c>
      <c r="W12" s="373"/>
      <c r="X12" s="373"/>
      <c r="Y12" s="373">
        <v>51</v>
      </c>
    </row>
    <row r="13" spans="1:25" ht="19.5" customHeight="1">
      <c r="A13" s="238">
        <v>9</v>
      </c>
      <c r="B13" s="369" t="s">
        <v>43</v>
      </c>
      <c r="C13" s="326">
        <v>16124.5</v>
      </c>
      <c r="D13" s="370">
        <v>1097.5100003100872</v>
      </c>
      <c r="E13" s="371">
        <v>24.943409097956529</v>
      </c>
      <c r="F13" s="371">
        <v>224.49068188160877</v>
      </c>
      <c r="G13" s="371">
        <v>0</v>
      </c>
      <c r="H13" s="371">
        <v>0</v>
      </c>
      <c r="I13" s="371">
        <v>0</v>
      </c>
      <c r="J13" s="371">
        <v>24.943409097956529</v>
      </c>
      <c r="K13" s="371">
        <v>399.09454556730446</v>
      </c>
      <c r="L13" s="371">
        <v>49.886818195913058</v>
      </c>
      <c r="M13" s="371">
        <v>74.830227293869584</v>
      </c>
      <c r="N13" s="371">
        <v>0</v>
      </c>
      <c r="O13" s="371">
        <v>0</v>
      </c>
      <c r="P13" s="371">
        <v>24.943409097956529</v>
      </c>
      <c r="Q13" s="371">
        <v>0</v>
      </c>
      <c r="R13" s="504">
        <v>1886.7924528301887</v>
      </c>
      <c r="S13" s="371">
        <v>0</v>
      </c>
      <c r="T13" s="371">
        <v>124.71704548978263</v>
      </c>
      <c r="U13" s="371">
        <v>124.71704548978263</v>
      </c>
      <c r="V13" s="371">
        <v>0</v>
      </c>
      <c r="W13" s="373"/>
      <c r="X13" s="373"/>
      <c r="Y13" s="373">
        <v>53</v>
      </c>
    </row>
    <row r="14" spans="1:25" ht="19.5" customHeight="1">
      <c r="A14" s="238">
        <v>10</v>
      </c>
      <c r="B14" s="374" t="s">
        <v>44</v>
      </c>
      <c r="C14" s="326">
        <v>10767</v>
      </c>
      <c r="D14" s="370">
        <v>1270.0659422308909</v>
      </c>
      <c r="E14" s="371">
        <v>37.354880653849733</v>
      </c>
      <c r="F14" s="371">
        <v>298.83904523079786</v>
      </c>
      <c r="G14" s="371">
        <v>0</v>
      </c>
      <c r="H14" s="371">
        <v>0</v>
      </c>
      <c r="I14" s="371">
        <v>0</v>
      </c>
      <c r="J14" s="371">
        <v>149.41952261539893</v>
      </c>
      <c r="K14" s="371">
        <v>224.12928392309837</v>
      </c>
      <c r="L14" s="371">
        <v>74.709761307699466</v>
      </c>
      <c r="M14" s="371">
        <v>74.709761307699466</v>
      </c>
      <c r="N14" s="371">
        <v>0</v>
      </c>
      <c r="O14" s="371">
        <v>0</v>
      </c>
      <c r="P14" s="371">
        <v>0</v>
      </c>
      <c r="Q14" s="371">
        <v>0</v>
      </c>
      <c r="R14" s="504">
        <v>0</v>
      </c>
      <c r="S14" s="371">
        <v>0</v>
      </c>
      <c r="T14" s="371">
        <v>149.41952261539893</v>
      </c>
      <c r="U14" s="371">
        <v>261.4841645769481</v>
      </c>
      <c r="V14" s="371">
        <v>37.354880653849733</v>
      </c>
      <c r="W14" s="373"/>
      <c r="X14" s="373"/>
      <c r="Y14" s="373">
        <v>30</v>
      </c>
    </row>
    <row r="15" spans="1:25" ht="29.25" customHeight="1">
      <c r="A15" s="375" t="s">
        <v>137</v>
      </c>
      <c r="B15" s="376"/>
      <c r="C15" s="331">
        <v>155679.5</v>
      </c>
      <c r="D15" s="370">
        <v>1108.3270437019646</v>
      </c>
      <c r="E15" s="370">
        <v>10.334051689528808</v>
      </c>
      <c r="F15" s="370">
        <v>160.17780118769653</v>
      </c>
      <c r="G15" s="370">
        <v>0</v>
      </c>
      <c r="H15" s="370">
        <v>18.084590456675414</v>
      </c>
      <c r="I15" s="370">
        <v>2.583512922382202</v>
      </c>
      <c r="J15" s="370">
        <v>46.503232602879642</v>
      </c>
      <c r="K15" s="370">
        <v>395.27747712447695</v>
      </c>
      <c r="L15" s="370">
        <v>41.336206758115232</v>
      </c>
      <c r="M15" s="370">
        <v>64.587823059555049</v>
      </c>
      <c r="N15" s="370">
        <v>2.583512922382202</v>
      </c>
      <c r="O15" s="370">
        <v>2.583512922382202</v>
      </c>
      <c r="P15" s="370">
        <v>36.169180913350829</v>
      </c>
      <c r="Q15" s="370">
        <v>0</v>
      </c>
      <c r="R15" s="505">
        <v>1727.8617710583153</v>
      </c>
      <c r="S15" s="370">
        <v>2.583512922382202</v>
      </c>
      <c r="T15" s="370">
        <v>129.1756461191101</v>
      </c>
      <c r="U15" s="370">
        <v>175.67887872198975</v>
      </c>
      <c r="V15" s="370">
        <v>5.167025844764404</v>
      </c>
      <c r="W15" s="377"/>
      <c r="X15" s="377"/>
      <c r="Y15" s="377">
        <v>463</v>
      </c>
    </row>
    <row r="16" spans="1:25" ht="24.75" customHeight="1">
      <c r="A16" s="238">
        <v>11</v>
      </c>
      <c r="B16" s="369" t="s">
        <v>124</v>
      </c>
      <c r="C16" s="326">
        <v>64539</v>
      </c>
      <c r="D16" s="370">
        <v>941.01551000170446</v>
      </c>
      <c r="E16" s="371">
        <v>24.927563178853099</v>
      </c>
      <c r="F16" s="371">
        <v>205.65239622553807</v>
      </c>
      <c r="G16" s="371">
        <v>0</v>
      </c>
      <c r="H16" s="371">
        <v>24.927563178853099</v>
      </c>
      <c r="I16" s="371">
        <v>0</v>
      </c>
      <c r="J16" s="371">
        <v>56.08701715241947</v>
      </c>
      <c r="K16" s="371">
        <v>311.59453973566372</v>
      </c>
      <c r="L16" s="371">
        <v>43.623235562992924</v>
      </c>
      <c r="M16" s="371">
        <v>49.855126357706197</v>
      </c>
      <c r="N16" s="371">
        <v>0</v>
      </c>
      <c r="O16" s="371">
        <v>0</v>
      </c>
      <c r="P16" s="371">
        <v>0</v>
      </c>
      <c r="Q16" s="371">
        <v>0</v>
      </c>
      <c r="R16" s="504">
        <v>0</v>
      </c>
      <c r="S16" s="371">
        <v>0</v>
      </c>
      <c r="T16" s="371">
        <v>93.478361920699129</v>
      </c>
      <c r="U16" s="371">
        <v>130.86970668897877</v>
      </c>
      <c r="V16" s="371">
        <v>12.463781589426549</v>
      </c>
      <c r="W16" s="373"/>
      <c r="X16" s="373"/>
      <c r="Y16" s="373">
        <v>274</v>
      </c>
    </row>
    <row r="17" spans="1:25" ht="56.25" customHeight="1">
      <c r="A17" s="378" t="s">
        <v>190</v>
      </c>
      <c r="B17" s="379"/>
      <c r="C17" s="334">
        <v>220218.5</v>
      </c>
      <c r="D17" s="370">
        <v>1059.2933836167263</v>
      </c>
      <c r="E17" s="370">
        <v>14.610943222299671</v>
      </c>
      <c r="F17" s="370">
        <v>173.5049507648086</v>
      </c>
      <c r="G17" s="370">
        <v>0</v>
      </c>
      <c r="H17" s="370">
        <v>20.090046930662048</v>
      </c>
      <c r="I17" s="370">
        <v>1.8263679027874589</v>
      </c>
      <c r="J17" s="370">
        <v>49.31193337526139</v>
      </c>
      <c r="K17" s="370">
        <v>370.75268426585416</v>
      </c>
      <c r="L17" s="370">
        <v>42.006461764111556</v>
      </c>
      <c r="M17" s="370">
        <v>60.270140791986144</v>
      </c>
      <c r="N17" s="370">
        <v>1.8263679027874589</v>
      </c>
      <c r="O17" s="370">
        <v>1.8263679027874589</v>
      </c>
      <c r="P17" s="370">
        <v>25.569150639024425</v>
      </c>
      <c r="Q17" s="370">
        <v>0</v>
      </c>
      <c r="R17" s="505">
        <v>1085.4816824966078</v>
      </c>
      <c r="S17" s="370">
        <v>1.8263679027874589</v>
      </c>
      <c r="T17" s="370">
        <v>118.71391368118483</v>
      </c>
      <c r="U17" s="370">
        <v>162.54674334808385</v>
      </c>
      <c r="V17" s="370">
        <v>7.3054716111498355</v>
      </c>
      <c r="W17" s="377"/>
      <c r="X17" s="377"/>
      <c r="Y17" s="377">
        <v>737</v>
      </c>
    </row>
    <row r="18" spans="1:25" ht="48" customHeight="1">
      <c r="A18" s="380" t="s">
        <v>108</v>
      </c>
      <c r="B18" s="380"/>
      <c r="C18" s="380"/>
      <c r="D18" s="381">
        <v>1</v>
      </c>
      <c r="E18" s="382">
        <v>1.2367491166077738E-2</v>
      </c>
      <c r="F18" s="383">
        <v>0.16431095406360424</v>
      </c>
      <c r="G18" s="382">
        <v>1.7667844522968198E-3</v>
      </c>
      <c r="H18" s="382">
        <v>1.0600706713780919E-2</v>
      </c>
      <c r="I18" s="382">
        <v>0</v>
      </c>
      <c r="J18" s="382">
        <v>2.4734982332155476E-2</v>
      </c>
      <c r="K18" s="383">
        <v>0.4575971731448763</v>
      </c>
      <c r="L18" s="382">
        <v>5.3003533568904596E-2</v>
      </c>
      <c r="M18" s="382">
        <v>4.4169611307420496E-2</v>
      </c>
      <c r="N18" s="382">
        <v>1.7667844522968198E-3</v>
      </c>
      <c r="O18" s="382">
        <v>3.5335689045936395E-3</v>
      </c>
      <c r="P18" s="382">
        <v>2.8268551236749116E-2</v>
      </c>
      <c r="Q18" s="382">
        <v>0</v>
      </c>
      <c r="R18" s="506">
        <v>7.0671378091872791E-3</v>
      </c>
      <c r="S18" s="382">
        <v>3.5335689045936395E-3</v>
      </c>
      <c r="T18" s="382">
        <v>0.10424028268551237</v>
      </c>
      <c r="U18" s="383">
        <v>8.3038869257950523E-2</v>
      </c>
      <c r="V18" s="384" t="s">
        <v>189</v>
      </c>
      <c r="W18" s="377"/>
      <c r="X18" s="377"/>
      <c r="Y18" s="377"/>
    </row>
    <row r="19" spans="1:25" ht="22.5" customHeight="1">
      <c r="A19" s="345" t="s">
        <v>138</v>
      </c>
      <c r="B19" s="345"/>
      <c r="C19" s="345"/>
      <c r="D19" s="385">
        <v>1072.8</v>
      </c>
      <c r="E19" s="385">
        <v>13</v>
      </c>
      <c r="F19" s="385">
        <v>174.8</v>
      </c>
      <c r="G19" s="385">
        <v>1.9</v>
      </c>
      <c r="H19" s="385">
        <v>11.2</v>
      </c>
      <c r="I19" s="385"/>
      <c r="J19" s="385">
        <v>24.2</v>
      </c>
      <c r="K19" s="385">
        <v>498.3</v>
      </c>
      <c r="L19" s="385">
        <v>55.8</v>
      </c>
      <c r="M19" s="385">
        <v>46.5</v>
      </c>
      <c r="N19" s="385">
        <v>1.9</v>
      </c>
      <c r="O19" s="385">
        <v>3.7</v>
      </c>
      <c r="P19" s="385">
        <v>31.6</v>
      </c>
      <c r="Q19" s="385"/>
      <c r="R19" s="385">
        <v>527</v>
      </c>
      <c r="S19" s="385">
        <v>3.7</v>
      </c>
      <c r="T19" s="385">
        <v>115.3</v>
      </c>
      <c r="U19" s="385">
        <v>83.7</v>
      </c>
      <c r="V19" s="385">
        <v>1.9</v>
      </c>
      <c r="W19" s="386"/>
      <c r="X19" s="386"/>
      <c r="Y19" s="387"/>
    </row>
    <row r="20" spans="1:25" s="514" customFormat="1" ht="30" customHeight="1">
      <c r="A20" s="507" t="s">
        <v>128</v>
      </c>
      <c r="B20" s="507"/>
      <c r="C20" s="508"/>
      <c r="D20" s="509">
        <v>-1.2590060014237237E-2</v>
      </c>
      <c r="E20" s="509">
        <v>0.12391870940766703</v>
      </c>
      <c r="F20" s="509">
        <v>-7.4087484850767771E-3</v>
      </c>
      <c r="G20" s="509"/>
      <c r="H20" s="509">
        <v>0.79375419023768301</v>
      </c>
      <c r="I20" s="509"/>
      <c r="J20" s="510" t="s">
        <v>129</v>
      </c>
      <c r="K20" s="509">
        <v>-0.25596491216966855</v>
      </c>
      <c r="L20" s="509">
        <v>-0.24719602573276778</v>
      </c>
      <c r="M20" s="509">
        <v>0.29613206004271286</v>
      </c>
      <c r="N20" s="509">
        <v>-3.8753735375021581E-2</v>
      </c>
      <c r="O20" s="509">
        <v>-0.5063870533006869</v>
      </c>
      <c r="P20" s="509">
        <v>-0.19084966332201192</v>
      </c>
      <c r="Q20" s="509"/>
      <c r="R20" s="511" t="s">
        <v>130</v>
      </c>
      <c r="S20" s="509">
        <v>-0.5063870533006869</v>
      </c>
      <c r="T20" s="509">
        <v>2.960896514470801E-2</v>
      </c>
      <c r="U20" s="509">
        <v>0.94201604955894669</v>
      </c>
      <c r="V20" s="511" t="s">
        <v>131</v>
      </c>
      <c r="W20" s="512"/>
      <c r="X20" s="513"/>
      <c r="Y20" s="513"/>
    </row>
    <row r="21" spans="1:25">
      <c r="A21" s="351" t="s">
        <v>133</v>
      </c>
      <c r="B21" s="351"/>
      <c r="C21" s="351"/>
      <c r="D21" s="388">
        <v>1039.2325286128771</v>
      </c>
      <c r="E21" s="388">
        <v>20.450013979859833</v>
      </c>
      <c r="F21" s="389">
        <v>143.15009785901887</v>
      </c>
      <c r="G21" s="390">
        <v>3.7181843599745155</v>
      </c>
      <c r="H21" s="390">
        <v>18.590921799872575</v>
      </c>
      <c r="I21" s="390">
        <v>0</v>
      </c>
      <c r="J21" s="390">
        <v>40.900027959719665</v>
      </c>
      <c r="K21" s="390">
        <v>436.88666229700556</v>
      </c>
      <c r="L21" s="390">
        <v>46.477304499681445</v>
      </c>
      <c r="M21" s="390">
        <v>39.040935779732408</v>
      </c>
      <c r="N21" s="390">
        <v>0</v>
      </c>
      <c r="O21" s="390">
        <v>0</v>
      </c>
      <c r="P21" s="390">
        <v>22.309106159847094</v>
      </c>
      <c r="Q21" s="390">
        <v>0</v>
      </c>
      <c r="R21" s="390">
        <v>486.02673147023086</v>
      </c>
      <c r="S21" s="390">
        <v>1.8590921799872577</v>
      </c>
      <c r="T21" s="390">
        <v>113.40462297922272</v>
      </c>
      <c r="U21" s="390">
        <v>145.00919003900611</v>
      </c>
      <c r="V21" s="390">
        <v>13.013645259910804</v>
      </c>
      <c r="W21" s="391"/>
      <c r="X21" s="391"/>
      <c r="Y21" s="392"/>
    </row>
    <row r="22" spans="1:25" ht="15.75" customHeight="1">
      <c r="A22" s="353" t="s">
        <v>134</v>
      </c>
      <c r="B22" s="354"/>
      <c r="C22" s="355"/>
      <c r="D22" s="393">
        <v>1087.2717474661636</v>
      </c>
      <c r="E22" s="393">
        <v>13.077151601826712</v>
      </c>
      <c r="F22" s="393">
        <v>160.66214825101389</v>
      </c>
      <c r="G22" s="393">
        <v>0</v>
      </c>
      <c r="H22" s="393">
        <v>13.077151601826712</v>
      </c>
      <c r="I22" s="393">
        <v>0</v>
      </c>
      <c r="J22" s="393">
        <v>22.417974174560079</v>
      </c>
      <c r="K22" s="393">
        <v>495.06359635486837</v>
      </c>
      <c r="L22" s="393">
        <v>70.990251552773572</v>
      </c>
      <c r="M22" s="393">
        <v>39.231454805480134</v>
      </c>
      <c r="N22" s="393">
        <v>1.8681645145466732</v>
      </c>
      <c r="O22" s="393">
        <v>1.8681645145466732</v>
      </c>
      <c r="P22" s="393">
        <v>9.3408225727333658</v>
      </c>
      <c r="Q22" s="393">
        <v>0</v>
      </c>
      <c r="R22" s="393">
        <v>505.6890012642225</v>
      </c>
      <c r="S22" s="393">
        <v>5.6044935436400198</v>
      </c>
      <c r="T22" s="393">
        <v>99.012719270973676</v>
      </c>
      <c r="U22" s="393">
        <v>145.7168321346405</v>
      </c>
      <c r="V22" s="393">
        <v>5.6044935436400198</v>
      </c>
      <c r="W22" s="394"/>
      <c r="X22" s="394"/>
      <c r="Y22" s="394"/>
    </row>
    <row r="23" spans="1:25">
      <c r="A23" s="395"/>
      <c r="B23" s="395"/>
      <c r="C23" s="395"/>
      <c r="D23" s="395"/>
      <c r="E23" s="395"/>
      <c r="F23" s="395"/>
      <c r="G23" s="395"/>
      <c r="H23" s="395"/>
      <c r="I23" s="395"/>
      <c r="J23" s="395"/>
      <c r="K23" s="395"/>
      <c r="L23" s="395"/>
      <c r="M23" s="395"/>
      <c r="N23" s="395"/>
      <c r="O23" s="395"/>
      <c r="P23" s="395"/>
      <c r="Q23" s="395"/>
      <c r="R23" s="395"/>
      <c r="S23" s="395"/>
      <c r="T23" s="395"/>
      <c r="U23" s="395"/>
      <c r="V23" s="395"/>
      <c r="W23" s="395"/>
    </row>
  </sheetData>
  <mergeCells count="13">
    <mergeCell ref="A22:C22"/>
    <mergeCell ref="A15:B15"/>
    <mergeCell ref="A17:B17"/>
    <mergeCell ref="A18:C18"/>
    <mergeCell ref="A19:C19"/>
    <mergeCell ref="A20:C20"/>
    <mergeCell ref="A21:C21"/>
    <mergeCell ref="A1:T1"/>
    <mergeCell ref="A2:T2"/>
    <mergeCell ref="A3:A4"/>
    <mergeCell ref="B3:B4"/>
    <mergeCell ref="C3:C4"/>
    <mergeCell ref="D3:D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"/>
  <sheetViews>
    <sheetView showZeros="0" workbookViewId="0">
      <selection activeCell="D3" sqref="D3:D4"/>
    </sheetView>
  </sheetViews>
  <sheetFormatPr defaultRowHeight="12.75"/>
  <cols>
    <col min="1" max="1" width="5.42578125" customWidth="1"/>
    <col min="2" max="2" width="17.42578125" customWidth="1"/>
    <col min="5" max="20" width="7.42578125" customWidth="1"/>
  </cols>
  <sheetData>
    <row r="1" spans="1:20" ht="42" customHeight="1">
      <c r="A1" s="220" t="s">
        <v>67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1"/>
      <c r="T1" s="221"/>
    </row>
    <row r="2" spans="1:20" ht="35.25" customHeight="1" thickBot="1">
      <c r="A2" s="222"/>
      <c r="B2" s="223" t="s">
        <v>68</v>
      </c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4"/>
      <c r="T2" s="224"/>
    </row>
    <row r="3" spans="1:20" ht="167.25" thickBot="1">
      <c r="A3" s="225" t="s">
        <v>69</v>
      </c>
      <c r="B3" s="226" t="s">
        <v>70</v>
      </c>
      <c r="C3" s="227" t="s">
        <v>71</v>
      </c>
      <c r="D3" s="522" t="s">
        <v>72</v>
      </c>
      <c r="E3" s="228" t="s">
        <v>73</v>
      </c>
      <c r="F3" s="229" t="s">
        <v>74</v>
      </c>
      <c r="G3" s="229" t="s">
        <v>75</v>
      </c>
      <c r="H3" s="229" t="s">
        <v>76</v>
      </c>
      <c r="I3" s="229" t="s">
        <v>77</v>
      </c>
      <c r="J3" s="229" t="s">
        <v>78</v>
      </c>
      <c r="K3" s="230" t="s">
        <v>79</v>
      </c>
      <c r="L3" s="229" t="s">
        <v>80</v>
      </c>
      <c r="M3" s="229" t="s">
        <v>81</v>
      </c>
      <c r="N3" s="229" t="s">
        <v>82</v>
      </c>
      <c r="O3" s="229" t="s">
        <v>83</v>
      </c>
      <c r="P3" s="229" t="s">
        <v>84</v>
      </c>
      <c r="Q3" s="229" t="s">
        <v>85</v>
      </c>
      <c r="R3" s="229" t="s">
        <v>86</v>
      </c>
      <c r="S3" s="231" t="s">
        <v>87</v>
      </c>
      <c r="T3" s="232" t="s">
        <v>88</v>
      </c>
    </row>
    <row r="4" spans="1:20" ht="26.25" thickBot="1">
      <c r="A4" s="225"/>
      <c r="B4" s="226"/>
      <c r="C4" s="227"/>
      <c r="D4" s="523"/>
      <c r="E4" s="233" t="s">
        <v>89</v>
      </c>
      <c r="F4" s="234" t="s">
        <v>90</v>
      </c>
      <c r="G4" s="234" t="s">
        <v>91</v>
      </c>
      <c r="H4" s="234" t="s">
        <v>92</v>
      </c>
      <c r="I4" s="234" t="s">
        <v>93</v>
      </c>
      <c r="J4" s="234" t="s">
        <v>94</v>
      </c>
      <c r="K4" s="235" t="s">
        <v>95</v>
      </c>
      <c r="L4" s="234" t="s">
        <v>96</v>
      </c>
      <c r="M4" s="234" t="s">
        <v>97</v>
      </c>
      <c r="N4" s="234" t="s">
        <v>98</v>
      </c>
      <c r="O4" s="234" t="s">
        <v>99</v>
      </c>
      <c r="P4" s="234" t="s">
        <v>100</v>
      </c>
      <c r="Q4" s="234" t="s">
        <v>101</v>
      </c>
      <c r="R4" s="234" t="s">
        <v>102</v>
      </c>
      <c r="S4" s="236" t="s">
        <v>103</v>
      </c>
      <c r="T4" s="237" t="s">
        <v>104</v>
      </c>
    </row>
    <row r="5" spans="1:20" ht="15.75">
      <c r="A5" s="238">
        <v>1</v>
      </c>
      <c r="B5" s="239" t="s">
        <v>35</v>
      </c>
      <c r="C5" s="240">
        <v>18527</v>
      </c>
      <c r="D5" s="241">
        <v>26</v>
      </c>
      <c r="E5" s="242">
        <v>0</v>
      </c>
      <c r="F5" s="242">
        <v>5</v>
      </c>
      <c r="G5" s="242">
        <v>0</v>
      </c>
      <c r="H5" s="242">
        <v>0</v>
      </c>
      <c r="I5" s="242">
        <v>1</v>
      </c>
      <c r="J5" s="242">
        <v>0</v>
      </c>
      <c r="K5" s="242">
        <v>7</v>
      </c>
      <c r="L5" s="242">
        <v>1</v>
      </c>
      <c r="M5" s="242">
        <v>2</v>
      </c>
      <c r="N5" s="242">
        <v>0</v>
      </c>
      <c r="O5" s="242">
        <v>0</v>
      </c>
      <c r="P5" s="242">
        <v>1</v>
      </c>
      <c r="Q5" s="242">
        <v>0</v>
      </c>
      <c r="R5" s="242">
        <v>2</v>
      </c>
      <c r="S5" s="242">
        <v>7</v>
      </c>
      <c r="T5" s="242">
        <v>0</v>
      </c>
    </row>
    <row r="6" spans="1:20" ht="15.75">
      <c r="A6" s="238">
        <v>2</v>
      </c>
      <c r="B6" s="239" t="s">
        <v>36</v>
      </c>
      <c r="C6" s="240">
        <v>4234</v>
      </c>
      <c r="D6" s="241">
        <v>10</v>
      </c>
      <c r="E6" s="242">
        <v>0</v>
      </c>
      <c r="F6" s="242">
        <v>1</v>
      </c>
      <c r="G6" s="242">
        <v>0</v>
      </c>
      <c r="H6" s="242">
        <v>0</v>
      </c>
      <c r="I6" s="242">
        <v>0</v>
      </c>
      <c r="J6" s="242">
        <v>0</v>
      </c>
      <c r="K6" s="242">
        <v>0</v>
      </c>
      <c r="L6" s="242">
        <v>1</v>
      </c>
      <c r="M6" s="242">
        <v>3</v>
      </c>
      <c r="N6" s="242">
        <v>0</v>
      </c>
      <c r="O6" s="242">
        <v>1</v>
      </c>
      <c r="P6" s="242">
        <v>0</v>
      </c>
      <c r="Q6" s="242">
        <v>0</v>
      </c>
      <c r="R6" s="242">
        <v>1</v>
      </c>
      <c r="S6" s="242">
        <v>3</v>
      </c>
      <c r="T6" s="242">
        <v>0</v>
      </c>
    </row>
    <row r="7" spans="1:20" ht="15.75">
      <c r="A7" s="238">
        <v>3</v>
      </c>
      <c r="B7" s="239" t="s">
        <v>37</v>
      </c>
      <c r="C7" s="240">
        <v>6140</v>
      </c>
      <c r="D7" s="241">
        <v>9</v>
      </c>
      <c r="E7" s="242">
        <v>1</v>
      </c>
      <c r="F7" s="242">
        <v>1</v>
      </c>
      <c r="G7" s="242">
        <v>0</v>
      </c>
      <c r="H7" s="242">
        <v>0</v>
      </c>
      <c r="I7" s="242">
        <v>0</v>
      </c>
      <c r="J7" s="242">
        <v>0</v>
      </c>
      <c r="K7" s="242">
        <v>1</v>
      </c>
      <c r="L7" s="242">
        <v>0</v>
      </c>
      <c r="M7" s="242">
        <v>1</v>
      </c>
      <c r="N7" s="242">
        <v>0</v>
      </c>
      <c r="O7" s="242">
        <v>0</v>
      </c>
      <c r="P7" s="242">
        <v>0</v>
      </c>
      <c r="Q7" s="242">
        <v>0</v>
      </c>
      <c r="R7" s="242">
        <v>1</v>
      </c>
      <c r="S7" s="242">
        <v>4</v>
      </c>
      <c r="T7" s="242">
        <v>0</v>
      </c>
    </row>
    <row r="8" spans="1:20" ht="15.75">
      <c r="A8" s="238">
        <v>4</v>
      </c>
      <c r="B8" s="239" t="s">
        <v>38</v>
      </c>
      <c r="C8" s="240">
        <v>6813</v>
      </c>
      <c r="D8" s="241">
        <v>12</v>
      </c>
      <c r="E8" s="242">
        <v>0</v>
      </c>
      <c r="F8" s="242">
        <v>0</v>
      </c>
      <c r="G8" s="242">
        <v>0</v>
      </c>
      <c r="H8" s="242">
        <v>0</v>
      </c>
      <c r="I8" s="242">
        <v>0</v>
      </c>
      <c r="J8" s="242">
        <v>0</v>
      </c>
      <c r="K8" s="242">
        <v>2</v>
      </c>
      <c r="L8" s="242">
        <v>0</v>
      </c>
      <c r="M8" s="242">
        <v>0</v>
      </c>
      <c r="N8" s="242">
        <v>0</v>
      </c>
      <c r="O8" s="242">
        <v>0</v>
      </c>
      <c r="P8" s="242">
        <v>1</v>
      </c>
      <c r="Q8" s="242">
        <v>0</v>
      </c>
      <c r="R8" s="242">
        <v>3</v>
      </c>
      <c r="S8" s="242">
        <v>6</v>
      </c>
      <c r="T8" s="242">
        <v>0</v>
      </c>
    </row>
    <row r="9" spans="1:20" ht="15.75">
      <c r="A9" s="238">
        <v>5</v>
      </c>
      <c r="B9" s="239" t="s">
        <v>39</v>
      </c>
      <c r="C9" s="240">
        <v>7086</v>
      </c>
      <c r="D9" s="241">
        <v>14</v>
      </c>
      <c r="E9" s="242">
        <v>1</v>
      </c>
      <c r="F9" s="242">
        <v>0</v>
      </c>
      <c r="G9" s="242">
        <v>0</v>
      </c>
      <c r="H9" s="242">
        <v>0</v>
      </c>
      <c r="I9" s="242">
        <v>0</v>
      </c>
      <c r="J9" s="242">
        <v>0</v>
      </c>
      <c r="K9" s="242">
        <v>4</v>
      </c>
      <c r="L9" s="242">
        <v>0</v>
      </c>
      <c r="M9" s="242">
        <v>1</v>
      </c>
      <c r="N9" s="242">
        <v>0</v>
      </c>
      <c r="O9" s="242">
        <v>0</v>
      </c>
      <c r="P9" s="242">
        <v>0</v>
      </c>
      <c r="Q9" s="242">
        <v>0</v>
      </c>
      <c r="R9" s="242">
        <v>0</v>
      </c>
      <c r="S9" s="242">
        <v>8</v>
      </c>
      <c r="T9" s="242">
        <v>1</v>
      </c>
    </row>
    <row r="10" spans="1:20" ht="15.75">
      <c r="A10" s="238">
        <v>6</v>
      </c>
      <c r="B10" s="239" t="s">
        <v>40</v>
      </c>
      <c r="C10" s="240">
        <v>5848</v>
      </c>
      <c r="D10" s="241">
        <v>9</v>
      </c>
      <c r="E10" s="242">
        <v>0</v>
      </c>
      <c r="F10" s="242">
        <v>2</v>
      </c>
      <c r="G10" s="242">
        <v>0</v>
      </c>
      <c r="H10" s="242">
        <v>0</v>
      </c>
      <c r="I10" s="242">
        <v>0</v>
      </c>
      <c r="J10" s="242">
        <v>0</v>
      </c>
      <c r="K10" s="242">
        <v>2</v>
      </c>
      <c r="L10" s="242">
        <v>0</v>
      </c>
      <c r="M10" s="242">
        <v>0</v>
      </c>
      <c r="N10" s="242">
        <v>0</v>
      </c>
      <c r="O10" s="242">
        <v>0</v>
      </c>
      <c r="P10" s="242">
        <v>0</v>
      </c>
      <c r="Q10" s="242">
        <v>0</v>
      </c>
      <c r="R10" s="242">
        <v>1</v>
      </c>
      <c r="S10" s="242">
        <v>4</v>
      </c>
      <c r="T10" s="242">
        <v>0</v>
      </c>
    </row>
    <row r="11" spans="1:20" ht="15.75">
      <c r="A11" s="238">
        <v>7</v>
      </c>
      <c r="B11" s="239" t="s">
        <v>41</v>
      </c>
      <c r="C11" s="240">
        <v>9799</v>
      </c>
      <c r="D11" s="241">
        <v>10</v>
      </c>
      <c r="E11" s="242">
        <v>0</v>
      </c>
      <c r="F11" s="242">
        <v>1</v>
      </c>
      <c r="G11" s="242">
        <v>0</v>
      </c>
      <c r="H11" s="242">
        <v>0</v>
      </c>
      <c r="I11" s="242">
        <v>0</v>
      </c>
      <c r="J11" s="242">
        <v>0</v>
      </c>
      <c r="K11" s="242">
        <v>5</v>
      </c>
      <c r="L11" s="242">
        <v>0</v>
      </c>
      <c r="M11" s="242">
        <v>1</v>
      </c>
      <c r="N11" s="242">
        <v>0</v>
      </c>
      <c r="O11" s="242">
        <v>0</v>
      </c>
      <c r="P11" s="242">
        <v>0</v>
      </c>
      <c r="Q11" s="242">
        <v>0</v>
      </c>
      <c r="R11" s="242">
        <v>0</v>
      </c>
      <c r="S11" s="242">
        <v>3</v>
      </c>
      <c r="T11" s="242">
        <v>0</v>
      </c>
    </row>
    <row r="12" spans="1:20" ht="15.75">
      <c r="A12" s="238">
        <v>8</v>
      </c>
      <c r="B12" s="239" t="s">
        <v>42</v>
      </c>
      <c r="C12" s="240">
        <v>7116</v>
      </c>
      <c r="D12" s="241">
        <v>10</v>
      </c>
      <c r="E12" s="242">
        <v>0</v>
      </c>
      <c r="F12" s="242">
        <v>1</v>
      </c>
      <c r="G12" s="242">
        <v>0</v>
      </c>
      <c r="H12" s="242">
        <v>0</v>
      </c>
      <c r="I12" s="242">
        <v>0</v>
      </c>
      <c r="J12" s="242">
        <v>0</v>
      </c>
      <c r="K12" s="242">
        <v>3</v>
      </c>
      <c r="L12" s="242">
        <v>0</v>
      </c>
      <c r="M12" s="242">
        <v>0</v>
      </c>
      <c r="N12" s="242">
        <v>0</v>
      </c>
      <c r="O12" s="242">
        <v>0</v>
      </c>
      <c r="P12" s="242">
        <v>0</v>
      </c>
      <c r="Q12" s="242">
        <v>0</v>
      </c>
      <c r="R12" s="242">
        <v>3</v>
      </c>
      <c r="S12" s="242">
        <v>3</v>
      </c>
      <c r="T12" s="242">
        <v>0</v>
      </c>
    </row>
    <row r="13" spans="1:20" ht="15.75">
      <c r="A13" s="238">
        <v>9</v>
      </c>
      <c r="B13" s="239" t="s">
        <v>43</v>
      </c>
      <c r="C13" s="240">
        <v>8351</v>
      </c>
      <c r="D13" s="241">
        <v>15</v>
      </c>
      <c r="E13" s="242">
        <v>1</v>
      </c>
      <c r="F13" s="242">
        <v>3</v>
      </c>
      <c r="G13" s="242">
        <v>0</v>
      </c>
      <c r="H13" s="242">
        <v>0</v>
      </c>
      <c r="I13" s="242">
        <v>0</v>
      </c>
      <c r="J13" s="242">
        <v>0</v>
      </c>
      <c r="K13" s="242">
        <v>4</v>
      </c>
      <c r="L13" s="242">
        <v>1</v>
      </c>
      <c r="M13" s="242">
        <v>2</v>
      </c>
      <c r="N13" s="242">
        <v>0</v>
      </c>
      <c r="O13" s="242">
        <v>0</v>
      </c>
      <c r="P13" s="242">
        <v>0</v>
      </c>
      <c r="Q13" s="242">
        <v>0</v>
      </c>
      <c r="R13" s="242">
        <v>1</v>
      </c>
      <c r="S13" s="242">
        <v>3</v>
      </c>
      <c r="T13" s="242">
        <v>0</v>
      </c>
    </row>
    <row r="14" spans="1:20" ht="15.75">
      <c r="A14" s="238">
        <v>10</v>
      </c>
      <c r="B14" s="243" t="s">
        <v>44</v>
      </c>
      <c r="C14" s="240">
        <v>5226</v>
      </c>
      <c r="D14" s="241">
        <v>7</v>
      </c>
      <c r="E14" s="242">
        <v>1</v>
      </c>
      <c r="F14" s="242">
        <v>1</v>
      </c>
      <c r="G14" s="242">
        <v>0</v>
      </c>
      <c r="H14" s="242">
        <v>0</v>
      </c>
      <c r="I14" s="242">
        <v>0</v>
      </c>
      <c r="J14" s="242">
        <v>1</v>
      </c>
      <c r="K14" s="242">
        <v>0</v>
      </c>
      <c r="L14" s="242">
        <v>1</v>
      </c>
      <c r="M14" s="242">
        <v>0</v>
      </c>
      <c r="N14" s="242">
        <v>0</v>
      </c>
      <c r="O14" s="242">
        <v>0</v>
      </c>
      <c r="P14" s="242">
        <v>0</v>
      </c>
      <c r="Q14" s="242">
        <v>0</v>
      </c>
      <c r="R14" s="242">
        <v>1</v>
      </c>
      <c r="S14" s="242">
        <v>2</v>
      </c>
      <c r="T14" s="242">
        <v>1</v>
      </c>
    </row>
    <row r="15" spans="1:20" ht="15.75">
      <c r="A15" s="244" t="s">
        <v>105</v>
      </c>
      <c r="B15" s="245" t="s">
        <v>45</v>
      </c>
      <c r="C15" s="246">
        <v>79140</v>
      </c>
      <c r="D15" s="241">
        <v>122</v>
      </c>
      <c r="E15" s="247">
        <v>4</v>
      </c>
      <c r="F15" s="248">
        <v>15</v>
      </c>
      <c r="G15" s="248">
        <v>0</v>
      </c>
      <c r="H15" s="248">
        <v>0</v>
      </c>
      <c r="I15" s="248">
        <v>1</v>
      </c>
      <c r="J15" s="248">
        <v>1</v>
      </c>
      <c r="K15" s="249">
        <v>28</v>
      </c>
      <c r="L15" s="248">
        <v>4</v>
      </c>
      <c r="M15" s="248">
        <v>10</v>
      </c>
      <c r="N15" s="248">
        <v>0</v>
      </c>
      <c r="O15" s="248">
        <v>1</v>
      </c>
      <c r="P15" s="248">
        <v>2</v>
      </c>
      <c r="Q15" s="248">
        <v>0</v>
      </c>
      <c r="R15" s="248">
        <v>13</v>
      </c>
      <c r="S15" s="250">
        <v>43</v>
      </c>
      <c r="T15" s="248">
        <v>2</v>
      </c>
    </row>
    <row r="16" spans="1:20" ht="15.75">
      <c r="A16" s="238">
        <v>11</v>
      </c>
      <c r="B16" s="251" t="s">
        <v>106</v>
      </c>
      <c r="C16" s="252">
        <v>36599</v>
      </c>
      <c r="D16" s="241">
        <v>42</v>
      </c>
      <c r="E16" s="242">
        <v>3</v>
      </c>
      <c r="F16" s="242">
        <v>9</v>
      </c>
      <c r="G16" s="242">
        <v>0</v>
      </c>
      <c r="H16" s="242">
        <v>0</v>
      </c>
      <c r="I16" s="242">
        <v>0</v>
      </c>
      <c r="J16" s="242">
        <v>0</v>
      </c>
      <c r="K16" s="242">
        <v>9</v>
      </c>
      <c r="L16" s="242">
        <v>0</v>
      </c>
      <c r="M16" s="242">
        <v>3</v>
      </c>
      <c r="N16" s="242">
        <v>0</v>
      </c>
      <c r="O16" s="242">
        <v>0</v>
      </c>
      <c r="P16" s="242">
        <v>0</v>
      </c>
      <c r="Q16" s="242">
        <v>0</v>
      </c>
      <c r="R16" s="242">
        <v>4</v>
      </c>
      <c r="S16" s="242">
        <v>14</v>
      </c>
      <c r="T16" s="242">
        <v>1</v>
      </c>
    </row>
    <row r="17" spans="1:20" ht="36" customHeight="1">
      <c r="A17" s="253" t="s">
        <v>107</v>
      </c>
      <c r="B17" s="254"/>
      <c r="C17" s="255">
        <v>115739</v>
      </c>
      <c r="D17" s="241">
        <v>164</v>
      </c>
      <c r="E17" s="247">
        <v>7</v>
      </c>
      <c r="F17" s="248">
        <v>24</v>
      </c>
      <c r="G17" s="248">
        <v>0</v>
      </c>
      <c r="H17" s="248">
        <v>0</v>
      </c>
      <c r="I17" s="248">
        <v>1</v>
      </c>
      <c r="J17" s="248">
        <v>1</v>
      </c>
      <c r="K17" s="249">
        <v>37</v>
      </c>
      <c r="L17" s="248">
        <v>4</v>
      </c>
      <c r="M17" s="248">
        <v>13</v>
      </c>
      <c r="N17" s="248">
        <v>0</v>
      </c>
      <c r="O17" s="248">
        <v>1</v>
      </c>
      <c r="P17" s="248">
        <v>2</v>
      </c>
      <c r="Q17" s="248">
        <v>0</v>
      </c>
      <c r="R17" s="248">
        <v>17</v>
      </c>
      <c r="S17" s="250">
        <v>57</v>
      </c>
      <c r="T17" s="248">
        <v>3</v>
      </c>
    </row>
    <row r="18" spans="1:20" ht="24" customHeight="1">
      <c r="A18" s="256" t="s">
        <v>108</v>
      </c>
      <c r="B18" s="256"/>
      <c r="C18" s="256"/>
      <c r="D18" s="256"/>
      <c r="E18" s="257">
        <v>4.2682926829268296E-2</v>
      </c>
      <c r="F18" s="258">
        <v>0.14634146341463414</v>
      </c>
      <c r="G18" s="258">
        <v>0</v>
      </c>
      <c r="H18" s="258">
        <v>0</v>
      </c>
      <c r="I18" s="258">
        <v>6.0975609756097563E-3</v>
      </c>
      <c r="J18" s="258">
        <v>6.0975609756097563E-3</v>
      </c>
      <c r="K18" s="259">
        <v>0.22560975609756098</v>
      </c>
      <c r="L18" s="258">
        <v>2.4390243902439025E-2</v>
      </c>
      <c r="M18" s="258">
        <v>7.926829268292683E-2</v>
      </c>
      <c r="N18" s="258">
        <v>0</v>
      </c>
      <c r="O18" s="258">
        <v>6.0975609756097563E-3</v>
      </c>
      <c r="P18" s="258">
        <v>1.2195121951219513E-2</v>
      </c>
      <c r="Q18" s="258">
        <v>0</v>
      </c>
      <c r="R18" s="258">
        <v>0.10365853658536585</v>
      </c>
      <c r="S18" s="260">
        <v>0.34756097560975607</v>
      </c>
      <c r="T18" s="261">
        <v>1.8292682926829267E-2</v>
      </c>
    </row>
    <row r="19" spans="1:20" ht="45.75" customHeight="1">
      <c r="A19" s="262" t="s">
        <v>191</v>
      </c>
      <c r="B19" s="263"/>
      <c r="C19" s="263"/>
      <c r="D19" s="264">
        <v>569.90988344464711</v>
      </c>
      <c r="E19" s="264">
        <v>24.32542185434469</v>
      </c>
      <c r="F19" s="264">
        <v>83.401446357753215</v>
      </c>
      <c r="G19" s="264">
        <v>0</v>
      </c>
      <c r="H19" s="264">
        <v>0</v>
      </c>
      <c r="I19" s="264">
        <v>3.4750602649063844</v>
      </c>
      <c r="J19" s="264">
        <v>3.4750602649063844</v>
      </c>
      <c r="K19" s="264">
        <v>128.57722980153622</v>
      </c>
      <c r="L19" s="264">
        <v>13.900241059625538</v>
      </c>
      <c r="M19" s="264">
        <v>45.175783443782997</v>
      </c>
      <c r="N19" s="264">
        <v>0</v>
      </c>
      <c r="O19" s="264">
        <v>3.4750602649063844</v>
      </c>
      <c r="P19" s="264">
        <v>6.9501205298127688</v>
      </c>
      <c r="Q19" s="264">
        <v>0</v>
      </c>
      <c r="R19" s="264">
        <v>59.076024503408533</v>
      </c>
      <c r="S19" s="264">
        <v>198.07843509966392</v>
      </c>
      <c r="T19" s="264">
        <v>10.425180794719152</v>
      </c>
    </row>
    <row r="20" spans="1:20" ht="19.5" customHeight="1">
      <c r="A20" s="265" t="s">
        <v>109</v>
      </c>
      <c r="B20" s="266"/>
      <c r="C20" s="266"/>
      <c r="D20" s="267">
        <v>485.1</v>
      </c>
      <c r="E20" s="267">
        <v>17.399999999999999</v>
      </c>
      <c r="F20" s="267">
        <v>80.3</v>
      </c>
      <c r="G20" s="267">
        <v>0</v>
      </c>
      <c r="H20" s="267">
        <v>3.5</v>
      </c>
      <c r="I20" s="267">
        <v>0</v>
      </c>
      <c r="J20" s="267">
        <v>20.9</v>
      </c>
      <c r="K20" s="267">
        <v>164</v>
      </c>
      <c r="L20" s="267">
        <v>41.9</v>
      </c>
      <c r="M20" s="267">
        <v>27.9</v>
      </c>
      <c r="N20" s="267">
        <v>3.5</v>
      </c>
      <c r="O20" s="267"/>
      <c r="P20" s="267">
        <v>3.5</v>
      </c>
      <c r="Q20" s="267">
        <v>0</v>
      </c>
      <c r="R20" s="267">
        <v>14.7</v>
      </c>
      <c r="S20" s="267">
        <v>108.2</v>
      </c>
      <c r="T20" s="267">
        <v>3.5</v>
      </c>
    </row>
    <row r="21" spans="1:20" ht="31.5" customHeight="1">
      <c r="A21" s="268" t="s">
        <v>110</v>
      </c>
      <c r="B21" s="268"/>
      <c r="C21" s="268"/>
      <c r="D21" s="269">
        <v>0.17482969170201423</v>
      </c>
      <c r="E21" s="269">
        <v>0.39801275024969485</v>
      </c>
      <c r="F21" s="269">
        <v>3.8623242313240658E-2</v>
      </c>
      <c r="G21" s="269"/>
      <c r="H21" s="269"/>
      <c r="I21" s="269"/>
      <c r="J21" s="269">
        <v>-0.83372917392792423</v>
      </c>
      <c r="K21" s="269">
        <v>-0.21599250121014502</v>
      </c>
      <c r="L21" s="269">
        <v>-0.66825200335022583</v>
      </c>
      <c r="M21" s="269">
        <v>0.61920370766247301</v>
      </c>
      <c r="N21" s="269"/>
      <c r="O21" s="269"/>
      <c r="P21" s="269"/>
      <c r="Q21" s="269"/>
      <c r="R21" s="270" t="s">
        <v>111</v>
      </c>
      <c r="S21" s="269">
        <v>0.83066945563460171</v>
      </c>
      <c r="T21" s="270" t="s">
        <v>112</v>
      </c>
    </row>
    <row r="22" spans="1:20" ht="15">
      <c r="A22" s="271" t="s">
        <v>113</v>
      </c>
      <c r="B22" s="272"/>
      <c r="C22" s="273"/>
      <c r="D22" s="274">
        <v>139</v>
      </c>
      <c r="E22" s="275">
        <v>5</v>
      </c>
      <c r="F22" s="276">
        <v>23</v>
      </c>
      <c r="G22" s="276"/>
      <c r="H22" s="276">
        <v>1</v>
      </c>
      <c r="I22" s="276"/>
      <c r="J22" s="276">
        <v>6</v>
      </c>
      <c r="K22" s="276">
        <v>47</v>
      </c>
      <c r="L22" s="276">
        <v>12</v>
      </c>
      <c r="M22" s="276">
        <v>8</v>
      </c>
      <c r="N22" s="276">
        <v>1</v>
      </c>
      <c r="O22" s="276"/>
      <c r="P22" s="276">
        <v>1</v>
      </c>
      <c r="Q22" s="276"/>
      <c r="R22" s="276">
        <v>4</v>
      </c>
      <c r="S22" s="277">
        <v>31</v>
      </c>
      <c r="T22" s="276">
        <v>1</v>
      </c>
    </row>
    <row r="23" spans="1:20" ht="15">
      <c r="A23" s="278" t="s">
        <v>114</v>
      </c>
      <c r="B23" s="279"/>
      <c r="C23" s="280"/>
      <c r="D23" s="281">
        <v>544.81147814481142</v>
      </c>
      <c r="E23" s="281">
        <v>34.701368034701368</v>
      </c>
      <c r="F23" s="281">
        <v>65.932599265932609</v>
      </c>
      <c r="G23" s="281">
        <v>0</v>
      </c>
      <c r="H23" s="281">
        <v>0</v>
      </c>
      <c r="I23" s="281">
        <v>0</v>
      </c>
      <c r="J23" s="281">
        <v>17.350684017350684</v>
      </c>
      <c r="K23" s="281">
        <v>142.27560894227562</v>
      </c>
      <c r="L23" s="281">
        <v>27.761094427761094</v>
      </c>
      <c r="M23" s="281">
        <v>20.820820820820821</v>
      </c>
      <c r="N23" s="281">
        <v>0</v>
      </c>
      <c r="O23" s="281">
        <v>6.9402736069402735</v>
      </c>
      <c r="P23" s="281">
        <v>0</v>
      </c>
      <c r="Q23" s="281">
        <v>0</v>
      </c>
      <c r="R23" s="281">
        <v>17.350684017350684</v>
      </c>
      <c r="S23" s="281">
        <v>211.67834501167835</v>
      </c>
      <c r="T23" s="281">
        <v>20.820820820820821</v>
      </c>
    </row>
    <row r="24" spans="1:20" ht="15">
      <c r="A24" s="282" t="s">
        <v>115</v>
      </c>
      <c r="B24" s="282"/>
      <c r="C24" s="282"/>
      <c r="D24" s="283">
        <v>497.15190412148246</v>
      </c>
      <c r="E24" s="283">
        <v>17.262218893107029</v>
      </c>
      <c r="F24" s="283">
        <v>44.881769122078282</v>
      </c>
      <c r="G24" s="283">
        <v>0</v>
      </c>
      <c r="H24" s="283">
        <v>0</v>
      </c>
      <c r="I24" s="283">
        <v>0</v>
      </c>
      <c r="J24" s="283">
        <v>6.9048875572428114</v>
      </c>
      <c r="K24" s="283">
        <v>158.81241381658467</v>
      </c>
      <c r="L24" s="283">
        <v>37.976881564835466</v>
      </c>
      <c r="M24" s="283">
        <v>13.809775114485623</v>
      </c>
      <c r="N24" s="283">
        <v>3.4524437786214057</v>
      </c>
      <c r="O24" s="283">
        <v>3.4524437786214057</v>
      </c>
      <c r="P24" s="283">
        <v>3.4524437786214057</v>
      </c>
      <c r="Q24" s="283">
        <v>0</v>
      </c>
      <c r="R24" s="283">
        <v>10.357331335864217</v>
      </c>
      <c r="S24" s="283">
        <v>196.78929538142015</v>
      </c>
      <c r="T24" s="283">
        <v>6.9048875572428114</v>
      </c>
    </row>
    <row r="25" spans="1:20" ht="15">
      <c r="A25" s="284"/>
      <c r="B25" s="284"/>
      <c r="C25" s="285"/>
      <c r="D25" s="285"/>
      <c r="E25" s="285"/>
      <c r="F25" s="285"/>
      <c r="G25" s="285"/>
      <c r="H25" s="285"/>
      <c r="I25" s="285"/>
      <c r="J25" s="285"/>
      <c r="K25" s="285"/>
      <c r="L25" s="285"/>
      <c r="M25" s="285"/>
      <c r="N25" s="285"/>
      <c r="O25" s="285"/>
      <c r="P25" s="285"/>
      <c r="Q25" s="285"/>
      <c r="R25" s="285"/>
      <c r="S25" s="286"/>
      <c r="T25" s="286"/>
    </row>
  </sheetData>
  <mergeCells count="14">
    <mergeCell ref="A23:C23"/>
    <mergeCell ref="A24:C24"/>
    <mergeCell ref="A17:B17"/>
    <mergeCell ref="A18:D18"/>
    <mergeCell ref="A19:C19"/>
    <mergeCell ref="A20:C20"/>
    <mergeCell ref="A21:C21"/>
    <mergeCell ref="A22:C22"/>
    <mergeCell ref="A1:T1"/>
    <mergeCell ref="B2:R2"/>
    <mergeCell ref="A3:A4"/>
    <mergeCell ref="B3:B4"/>
    <mergeCell ref="C3:C4"/>
    <mergeCell ref="D3:D4"/>
  </mergeCells>
  <dataValidations count="1">
    <dataValidation operator="equal" allowBlank="1" showErrorMessage="1" sqref="C5:C14 C16">
      <formula1>0</formula1>
      <formula2>0</formula2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"/>
  <sheetViews>
    <sheetView showZeros="0" topLeftCell="A10" workbookViewId="0">
      <selection activeCell="T20" sqref="T20"/>
    </sheetView>
  </sheetViews>
  <sheetFormatPr defaultRowHeight="12.75"/>
  <cols>
    <col min="1" max="1" width="5.140625" customWidth="1"/>
    <col min="2" max="2" width="16.140625" customWidth="1"/>
    <col min="4" max="4" width="8" customWidth="1"/>
    <col min="5" max="5" width="6.85546875" customWidth="1"/>
    <col min="6" max="7" width="6.5703125" customWidth="1"/>
    <col min="8" max="8" width="7.85546875" customWidth="1"/>
    <col min="9" max="9" width="5.7109375" customWidth="1"/>
    <col min="10" max="15" width="7.85546875" customWidth="1"/>
    <col min="16" max="16" width="6.42578125" customWidth="1"/>
    <col min="17" max="17" width="7.85546875" customWidth="1"/>
    <col min="18" max="18" width="10" customWidth="1"/>
    <col min="19" max="19" width="7.85546875" customWidth="1"/>
    <col min="20" max="20" width="9" customWidth="1"/>
  </cols>
  <sheetData>
    <row r="1" spans="1:20" ht="60" customHeight="1">
      <c r="A1" s="288" t="s">
        <v>116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9"/>
      <c r="T1" s="289"/>
    </row>
    <row r="2" spans="1:20" ht="21" thickBot="1">
      <c r="A2" s="290"/>
      <c r="B2" s="291" t="s">
        <v>68</v>
      </c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1"/>
      <c r="R2" s="291"/>
      <c r="S2" s="292"/>
      <c r="T2" s="292"/>
    </row>
    <row r="3" spans="1:20" ht="146.25" customHeight="1" thickBot="1">
      <c r="A3" s="225" t="s">
        <v>69</v>
      </c>
      <c r="B3" s="226" t="s">
        <v>70</v>
      </c>
      <c r="C3" s="227"/>
      <c r="D3" s="522" t="s">
        <v>72</v>
      </c>
      <c r="E3" s="228" t="s">
        <v>73</v>
      </c>
      <c r="F3" s="229" t="s">
        <v>74</v>
      </c>
      <c r="G3" s="229" t="s">
        <v>75</v>
      </c>
      <c r="H3" s="229" t="s">
        <v>76</v>
      </c>
      <c r="I3" s="521" t="s">
        <v>77</v>
      </c>
      <c r="J3" s="229" t="s">
        <v>78</v>
      </c>
      <c r="K3" s="230" t="s">
        <v>79</v>
      </c>
      <c r="L3" s="229" t="s">
        <v>80</v>
      </c>
      <c r="M3" s="229" t="s">
        <v>81</v>
      </c>
      <c r="N3" s="229" t="s">
        <v>82</v>
      </c>
      <c r="O3" s="229" t="s">
        <v>83</v>
      </c>
      <c r="P3" s="229" t="s">
        <v>84</v>
      </c>
      <c r="Q3" s="229" t="s">
        <v>85</v>
      </c>
      <c r="R3" s="229" t="s">
        <v>86</v>
      </c>
      <c r="S3" s="231" t="s">
        <v>87</v>
      </c>
      <c r="T3" s="293" t="s">
        <v>88</v>
      </c>
    </row>
    <row r="4" spans="1:20" ht="26.25" thickBot="1">
      <c r="A4" s="225"/>
      <c r="B4" s="226"/>
      <c r="C4" s="227"/>
      <c r="D4" s="523"/>
      <c r="E4" s="233" t="s">
        <v>89</v>
      </c>
      <c r="F4" s="234" t="s">
        <v>90</v>
      </c>
      <c r="G4" s="234" t="s">
        <v>91</v>
      </c>
      <c r="H4" s="234" t="s">
        <v>92</v>
      </c>
      <c r="I4" s="234" t="s">
        <v>93</v>
      </c>
      <c r="J4" s="234" t="s">
        <v>94</v>
      </c>
      <c r="K4" s="235" t="s">
        <v>95</v>
      </c>
      <c r="L4" s="234" t="s">
        <v>96</v>
      </c>
      <c r="M4" s="234" t="s">
        <v>97</v>
      </c>
      <c r="N4" s="234" t="s">
        <v>98</v>
      </c>
      <c r="O4" s="234" t="s">
        <v>99</v>
      </c>
      <c r="P4" s="234" t="s">
        <v>100</v>
      </c>
      <c r="Q4" s="234" t="s">
        <v>101</v>
      </c>
      <c r="R4" s="234" t="s">
        <v>102</v>
      </c>
      <c r="S4" s="236" t="s">
        <v>103</v>
      </c>
      <c r="T4" s="294" t="s">
        <v>104</v>
      </c>
    </row>
    <row r="5" spans="1:20" ht="21" customHeight="1">
      <c r="A5" s="238">
        <v>1</v>
      </c>
      <c r="B5" s="239" t="s">
        <v>35</v>
      </c>
      <c r="C5" s="240">
        <v>18527</v>
      </c>
      <c r="D5" s="295">
        <v>564.43029092675556</v>
      </c>
      <c r="E5" s="296">
        <v>0</v>
      </c>
      <c r="F5" s="296">
        <v>108.54428671668377</v>
      </c>
      <c r="G5" s="296">
        <v>0</v>
      </c>
      <c r="H5" s="296">
        <v>0</v>
      </c>
      <c r="I5" s="296">
        <v>21.708857343336753</v>
      </c>
      <c r="J5" s="296">
        <v>0</v>
      </c>
      <c r="K5" s="296">
        <v>151.96200140335725</v>
      </c>
      <c r="L5" s="296">
        <v>21.708857343336753</v>
      </c>
      <c r="M5" s="296">
        <v>43.417714686673506</v>
      </c>
      <c r="N5" s="296">
        <v>0</v>
      </c>
      <c r="O5" s="296">
        <v>0</v>
      </c>
      <c r="P5" s="296">
        <v>21.708857343336753</v>
      </c>
      <c r="Q5" s="296">
        <v>0</v>
      </c>
      <c r="R5" s="296">
        <v>43.417714686673506</v>
      </c>
      <c r="S5" s="296">
        <v>151.96200140335725</v>
      </c>
      <c r="T5" s="296">
        <v>0</v>
      </c>
    </row>
    <row r="6" spans="1:20" ht="21" customHeight="1">
      <c r="A6" s="238">
        <v>2</v>
      </c>
      <c r="B6" s="239" t="s">
        <v>36</v>
      </c>
      <c r="C6" s="240">
        <v>4234</v>
      </c>
      <c r="D6" s="295">
        <v>949.92914501653286</v>
      </c>
      <c r="E6" s="296">
        <v>0</v>
      </c>
      <c r="F6" s="296">
        <v>94.992914501653289</v>
      </c>
      <c r="G6" s="296">
        <v>0</v>
      </c>
      <c r="H6" s="296">
        <v>0</v>
      </c>
      <c r="I6" s="296">
        <v>0</v>
      </c>
      <c r="J6" s="296">
        <v>0</v>
      </c>
      <c r="K6" s="296">
        <v>0</v>
      </c>
      <c r="L6" s="296">
        <v>94.992914501653289</v>
      </c>
      <c r="M6" s="296">
        <v>284.97874350495988</v>
      </c>
      <c r="N6" s="296">
        <v>0</v>
      </c>
      <c r="O6" s="296">
        <v>94.992914501653289</v>
      </c>
      <c r="P6" s="296">
        <v>0</v>
      </c>
      <c r="Q6" s="296">
        <v>0</v>
      </c>
      <c r="R6" s="296">
        <v>94.992914501653289</v>
      </c>
      <c r="S6" s="296">
        <v>284.97874350495988</v>
      </c>
      <c r="T6" s="296">
        <v>0</v>
      </c>
    </row>
    <row r="7" spans="1:20" ht="21" customHeight="1">
      <c r="A7" s="238">
        <v>3</v>
      </c>
      <c r="B7" s="239" t="s">
        <v>37</v>
      </c>
      <c r="C7" s="240">
        <v>6140</v>
      </c>
      <c r="D7" s="295">
        <v>589.54397394136811</v>
      </c>
      <c r="E7" s="296">
        <v>65.504885993485345</v>
      </c>
      <c r="F7" s="296">
        <v>65.504885993485345</v>
      </c>
      <c r="G7" s="296">
        <v>0</v>
      </c>
      <c r="H7" s="296">
        <v>0</v>
      </c>
      <c r="I7" s="296">
        <v>0</v>
      </c>
      <c r="J7" s="296">
        <v>0</v>
      </c>
      <c r="K7" s="296">
        <v>65.504885993485345</v>
      </c>
      <c r="L7" s="296">
        <v>0</v>
      </c>
      <c r="M7" s="296">
        <v>65.504885993485345</v>
      </c>
      <c r="N7" s="296">
        <v>0</v>
      </c>
      <c r="O7" s="296">
        <v>0</v>
      </c>
      <c r="P7" s="296">
        <v>0</v>
      </c>
      <c r="Q7" s="296">
        <v>0</v>
      </c>
      <c r="R7" s="296">
        <v>65.504885993485345</v>
      </c>
      <c r="S7" s="296">
        <v>262.01954397394138</v>
      </c>
      <c r="T7" s="296">
        <v>0</v>
      </c>
    </row>
    <row r="8" spans="1:20" ht="21" customHeight="1">
      <c r="A8" s="238">
        <v>4</v>
      </c>
      <c r="B8" s="239" t="s">
        <v>38</v>
      </c>
      <c r="C8" s="240">
        <v>6813</v>
      </c>
      <c r="D8" s="295">
        <v>708.41039189784237</v>
      </c>
      <c r="E8" s="296">
        <v>0</v>
      </c>
      <c r="F8" s="296">
        <v>0</v>
      </c>
      <c r="G8" s="296">
        <v>0</v>
      </c>
      <c r="H8" s="296">
        <v>0</v>
      </c>
      <c r="I8" s="296">
        <v>0</v>
      </c>
      <c r="J8" s="296">
        <v>0</v>
      </c>
      <c r="K8" s="296">
        <v>118.0683986496404</v>
      </c>
      <c r="L8" s="296">
        <v>0</v>
      </c>
      <c r="M8" s="296">
        <v>0</v>
      </c>
      <c r="N8" s="296">
        <v>0</v>
      </c>
      <c r="O8" s="296">
        <v>0</v>
      </c>
      <c r="P8" s="296">
        <v>59.0341993248202</v>
      </c>
      <c r="Q8" s="296">
        <v>0</v>
      </c>
      <c r="R8" s="296">
        <v>177.10259797446059</v>
      </c>
      <c r="S8" s="296">
        <v>354.20519594892119</v>
      </c>
      <c r="T8" s="296">
        <v>0</v>
      </c>
    </row>
    <row r="9" spans="1:20" ht="21" customHeight="1">
      <c r="A9" s="238">
        <v>5</v>
      </c>
      <c r="B9" s="239" t="s">
        <v>39</v>
      </c>
      <c r="C9" s="240">
        <v>7086</v>
      </c>
      <c r="D9" s="295">
        <v>794.63731301157213</v>
      </c>
      <c r="E9" s="296">
        <v>56.759808072255154</v>
      </c>
      <c r="F9" s="296">
        <v>0</v>
      </c>
      <c r="G9" s="296">
        <v>0</v>
      </c>
      <c r="H9" s="296">
        <v>0</v>
      </c>
      <c r="I9" s="296">
        <v>0</v>
      </c>
      <c r="J9" s="296">
        <v>0</v>
      </c>
      <c r="K9" s="296">
        <v>227.03923228902062</v>
      </c>
      <c r="L9" s="296">
        <v>0</v>
      </c>
      <c r="M9" s="296">
        <v>56.759808072255154</v>
      </c>
      <c r="N9" s="296">
        <v>0</v>
      </c>
      <c r="O9" s="296">
        <v>0</v>
      </c>
      <c r="P9" s="296">
        <v>0</v>
      </c>
      <c r="Q9" s="296">
        <v>0</v>
      </c>
      <c r="R9" s="296">
        <v>0</v>
      </c>
      <c r="S9" s="296">
        <v>454.07846457804123</v>
      </c>
      <c r="T9" s="296">
        <v>56.759808072255154</v>
      </c>
    </row>
    <row r="10" spans="1:20" ht="21" customHeight="1">
      <c r="A10" s="238">
        <v>6</v>
      </c>
      <c r="B10" s="239" t="s">
        <v>40</v>
      </c>
      <c r="C10" s="240">
        <v>5848</v>
      </c>
      <c r="D10" s="295">
        <v>618.98084815321477</v>
      </c>
      <c r="E10" s="296">
        <v>0</v>
      </c>
      <c r="F10" s="296">
        <v>137.55129958960327</v>
      </c>
      <c r="G10" s="296">
        <v>0</v>
      </c>
      <c r="H10" s="296">
        <v>0</v>
      </c>
      <c r="I10" s="296">
        <v>0</v>
      </c>
      <c r="J10" s="296">
        <v>0</v>
      </c>
      <c r="K10" s="296">
        <v>137.55129958960327</v>
      </c>
      <c r="L10" s="296">
        <v>0</v>
      </c>
      <c r="M10" s="296">
        <v>0</v>
      </c>
      <c r="N10" s="296">
        <v>0</v>
      </c>
      <c r="O10" s="296">
        <v>0</v>
      </c>
      <c r="P10" s="296">
        <v>0</v>
      </c>
      <c r="Q10" s="296">
        <v>0</v>
      </c>
      <c r="R10" s="296">
        <v>68.775649794801637</v>
      </c>
      <c r="S10" s="296">
        <v>275.10259917920655</v>
      </c>
      <c r="T10" s="296">
        <v>0</v>
      </c>
    </row>
    <row r="11" spans="1:20" ht="21" customHeight="1">
      <c r="A11" s="238">
        <v>7</v>
      </c>
      <c r="B11" s="239" t="s">
        <v>41</v>
      </c>
      <c r="C11" s="240">
        <v>9799</v>
      </c>
      <c r="D11" s="295">
        <v>410.45004592305338</v>
      </c>
      <c r="E11" s="296">
        <v>0</v>
      </c>
      <c r="F11" s="296">
        <v>41.045004592305339</v>
      </c>
      <c r="G11" s="296">
        <v>0</v>
      </c>
      <c r="H11" s="296">
        <v>0</v>
      </c>
      <c r="I11" s="296">
        <v>0</v>
      </c>
      <c r="J11" s="296">
        <v>0</v>
      </c>
      <c r="K11" s="296">
        <v>205.22502296152669</v>
      </c>
      <c r="L11" s="296">
        <v>0</v>
      </c>
      <c r="M11" s="296">
        <v>41.045004592305339</v>
      </c>
      <c r="N11" s="296">
        <v>0</v>
      </c>
      <c r="O11" s="296">
        <v>0</v>
      </c>
      <c r="P11" s="296">
        <v>0</v>
      </c>
      <c r="Q11" s="296">
        <v>0</v>
      </c>
      <c r="R11" s="296">
        <v>0</v>
      </c>
      <c r="S11" s="296">
        <v>123.13501377691603</v>
      </c>
      <c r="T11" s="296">
        <v>0</v>
      </c>
    </row>
    <row r="12" spans="1:20" ht="21" customHeight="1">
      <c r="A12" s="238">
        <v>8</v>
      </c>
      <c r="B12" s="239" t="s">
        <v>42</v>
      </c>
      <c r="C12" s="240">
        <v>7116</v>
      </c>
      <c r="D12" s="295">
        <v>565.20517144463179</v>
      </c>
      <c r="E12" s="296">
        <v>0</v>
      </c>
      <c r="F12" s="296">
        <v>56.520517144463184</v>
      </c>
      <c r="G12" s="296">
        <v>0</v>
      </c>
      <c r="H12" s="296">
        <v>0</v>
      </c>
      <c r="I12" s="296">
        <v>0</v>
      </c>
      <c r="J12" s="296">
        <v>0</v>
      </c>
      <c r="K12" s="296">
        <v>169.56155143338955</v>
      </c>
      <c r="L12" s="296">
        <v>0</v>
      </c>
      <c r="M12" s="296">
        <v>0</v>
      </c>
      <c r="N12" s="296">
        <v>0</v>
      </c>
      <c r="O12" s="296">
        <v>0</v>
      </c>
      <c r="P12" s="296">
        <v>0</v>
      </c>
      <c r="Q12" s="296">
        <v>0</v>
      </c>
      <c r="R12" s="296">
        <v>169.56155143338955</v>
      </c>
      <c r="S12" s="296">
        <v>169.56155143338955</v>
      </c>
      <c r="T12" s="296">
        <v>0</v>
      </c>
    </row>
    <row r="13" spans="1:20" ht="21" customHeight="1">
      <c r="A13" s="238">
        <v>9</v>
      </c>
      <c r="B13" s="239" t="s">
        <v>43</v>
      </c>
      <c r="C13" s="240">
        <v>8351</v>
      </c>
      <c r="D13" s="295">
        <v>722.42845168243332</v>
      </c>
      <c r="E13" s="296">
        <v>48.161896778828883</v>
      </c>
      <c r="F13" s="296">
        <v>144.48569033648664</v>
      </c>
      <c r="G13" s="296">
        <v>0</v>
      </c>
      <c r="H13" s="296">
        <v>0</v>
      </c>
      <c r="I13" s="296">
        <v>0</v>
      </c>
      <c r="J13" s="296">
        <v>0</v>
      </c>
      <c r="K13" s="296">
        <v>192.64758711531553</v>
      </c>
      <c r="L13" s="296">
        <v>48.161896778828883</v>
      </c>
      <c r="M13" s="296">
        <v>96.323793557657766</v>
      </c>
      <c r="N13" s="296">
        <v>0</v>
      </c>
      <c r="O13" s="296">
        <v>0</v>
      </c>
      <c r="P13" s="296">
        <v>0</v>
      </c>
      <c r="Q13" s="296">
        <v>0</v>
      </c>
      <c r="R13" s="296">
        <v>48.161896778828883</v>
      </c>
      <c r="S13" s="296">
        <v>144.48569033648664</v>
      </c>
      <c r="T13" s="296">
        <v>0</v>
      </c>
    </row>
    <row r="14" spans="1:20" ht="21" customHeight="1">
      <c r="A14" s="238">
        <v>10</v>
      </c>
      <c r="B14" s="243" t="s">
        <v>44</v>
      </c>
      <c r="C14" s="240">
        <v>5226</v>
      </c>
      <c r="D14" s="295">
        <v>538.72942977420598</v>
      </c>
      <c r="E14" s="296">
        <v>76.96134711060084</v>
      </c>
      <c r="F14" s="296">
        <v>76.96134711060084</v>
      </c>
      <c r="G14" s="296">
        <v>0</v>
      </c>
      <c r="H14" s="296">
        <v>0</v>
      </c>
      <c r="I14" s="296">
        <v>0</v>
      </c>
      <c r="J14" s="296">
        <v>76.96134711060084</v>
      </c>
      <c r="K14" s="296">
        <v>0</v>
      </c>
      <c r="L14" s="296">
        <v>76.96134711060084</v>
      </c>
      <c r="M14" s="296">
        <v>0</v>
      </c>
      <c r="N14" s="296">
        <v>0</v>
      </c>
      <c r="O14" s="296">
        <v>0</v>
      </c>
      <c r="P14" s="296">
        <v>0</v>
      </c>
      <c r="Q14" s="296">
        <v>0</v>
      </c>
      <c r="R14" s="296">
        <v>76.96134711060084</v>
      </c>
      <c r="S14" s="296">
        <v>153.92269422120168</v>
      </c>
      <c r="T14" s="296">
        <v>76.96134711060084</v>
      </c>
    </row>
    <row r="15" spans="1:20" ht="28.5" customHeight="1">
      <c r="A15" s="244" t="s">
        <v>105</v>
      </c>
      <c r="B15" s="245" t="s">
        <v>45</v>
      </c>
      <c r="C15" s="246">
        <v>79140</v>
      </c>
      <c r="D15" s="295">
        <v>620.02021733636593</v>
      </c>
      <c r="E15" s="295">
        <v>20.328531715946426</v>
      </c>
      <c r="F15" s="295">
        <v>76.231993934799092</v>
      </c>
      <c r="G15" s="295">
        <v>0</v>
      </c>
      <c r="H15" s="295">
        <v>0</v>
      </c>
      <c r="I15" s="295">
        <v>5.0821329289866064</v>
      </c>
      <c r="J15" s="295">
        <v>5.0821329289866064</v>
      </c>
      <c r="K15" s="295">
        <v>142.29972201162499</v>
      </c>
      <c r="L15" s="295">
        <v>20.328531715946426</v>
      </c>
      <c r="M15" s="295">
        <v>50.821329289866064</v>
      </c>
      <c r="N15" s="295">
        <v>0</v>
      </c>
      <c r="O15" s="295">
        <v>5.0821329289866064</v>
      </c>
      <c r="P15" s="295">
        <v>10.164265857973213</v>
      </c>
      <c r="Q15" s="295">
        <v>0</v>
      </c>
      <c r="R15" s="295">
        <v>66.067728076825873</v>
      </c>
      <c r="S15" s="295">
        <v>218.53171594642407</v>
      </c>
      <c r="T15" s="295">
        <v>10.164265857973213</v>
      </c>
    </row>
    <row r="16" spans="1:20" ht="21" customHeight="1">
      <c r="A16" s="238">
        <v>11</v>
      </c>
      <c r="B16" s="251" t="s">
        <v>106</v>
      </c>
      <c r="C16" s="252">
        <v>36599</v>
      </c>
      <c r="D16" s="295">
        <v>461.55359436050168</v>
      </c>
      <c r="E16" s="296">
        <v>32.968113882892972</v>
      </c>
      <c r="F16" s="296">
        <v>98.904341648678923</v>
      </c>
      <c r="G16" s="296">
        <v>0</v>
      </c>
      <c r="H16" s="296">
        <v>0</v>
      </c>
      <c r="I16" s="296">
        <v>0</v>
      </c>
      <c r="J16" s="296">
        <v>0</v>
      </c>
      <c r="K16" s="296">
        <v>98.904341648678923</v>
      </c>
      <c r="L16" s="296">
        <v>0</v>
      </c>
      <c r="M16" s="296">
        <v>32.968113882892972</v>
      </c>
      <c r="N16" s="296">
        <v>0</v>
      </c>
      <c r="O16" s="296">
        <v>0</v>
      </c>
      <c r="P16" s="296">
        <v>0</v>
      </c>
      <c r="Q16" s="296">
        <v>0</v>
      </c>
      <c r="R16" s="296">
        <v>43.957485177190641</v>
      </c>
      <c r="S16" s="296">
        <v>153.85119812016723</v>
      </c>
      <c r="T16" s="296">
        <v>10.98937129429766</v>
      </c>
    </row>
    <row r="17" spans="1:20" ht="33" customHeight="1">
      <c r="A17" s="253" t="s">
        <v>192</v>
      </c>
      <c r="B17" s="254"/>
      <c r="C17" s="255">
        <v>115739</v>
      </c>
      <c r="D17" s="295">
        <v>569.90988344464711</v>
      </c>
      <c r="E17" s="295">
        <v>24.32542185434469</v>
      </c>
      <c r="F17" s="295">
        <v>83.401446357753215</v>
      </c>
      <c r="G17" s="295">
        <v>0</v>
      </c>
      <c r="H17" s="295">
        <v>0</v>
      </c>
      <c r="I17" s="295">
        <v>3.4750602649063844</v>
      </c>
      <c r="J17" s="295">
        <v>3.4750602649063844</v>
      </c>
      <c r="K17" s="295">
        <v>128.57722980153622</v>
      </c>
      <c r="L17" s="295">
        <v>13.900241059625538</v>
      </c>
      <c r="M17" s="295">
        <v>45.175783443782997</v>
      </c>
      <c r="N17" s="295">
        <v>0</v>
      </c>
      <c r="O17" s="295">
        <v>3.4750602649063844</v>
      </c>
      <c r="P17" s="295">
        <v>6.9501205298127688</v>
      </c>
      <c r="Q17" s="295">
        <v>0</v>
      </c>
      <c r="R17" s="295">
        <v>59.076024503408533</v>
      </c>
      <c r="S17" s="295">
        <v>198.07843509966392</v>
      </c>
      <c r="T17" s="295">
        <v>10.425180794719152</v>
      </c>
    </row>
    <row r="18" spans="1:20" ht="21.75" customHeight="1">
      <c r="A18" s="297" t="s">
        <v>108</v>
      </c>
      <c r="B18" s="297"/>
      <c r="C18" s="297"/>
      <c r="D18" s="297"/>
      <c r="E18" s="298">
        <v>4.2682926829268289E-2</v>
      </c>
      <c r="F18" s="299">
        <v>0.14634146341463411</v>
      </c>
      <c r="G18" s="299">
        <v>0</v>
      </c>
      <c r="H18" s="299">
        <v>0</v>
      </c>
      <c r="I18" s="299">
        <v>6.0975609756097554E-3</v>
      </c>
      <c r="J18" s="299">
        <v>6.0975609756097554E-3</v>
      </c>
      <c r="K18" s="300">
        <v>0.22560975609756095</v>
      </c>
      <c r="L18" s="299">
        <v>2.4390243902439022E-2</v>
      </c>
      <c r="M18" s="299">
        <v>7.9268292682926816E-2</v>
      </c>
      <c r="N18" s="299">
        <v>0</v>
      </c>
      <c r="O18" s="299">
        <v>6.0975609756097554E-3</v>
      </c>
      <c r="P18" s="299">
        <v>1.2195121951219511E-2</v>
      </c>
      <c r="Q18" s="299">
        <v>0</v>
      </c>
      <c r="R18" s="299">
        <v>0.10365853658536583</v>
      </c>
      <c r="S18" s="301">
        <v>0.34756097560975607</v>
      </c>
      <c r="T18" s="302">
        <v>1.8292682926829264E-2</v>
      </c>
    </row>
    <row r="19" spans="1:20" ht="15.75">
      <c r="A19" s="265" t="s">
        <v>109</v>
      </c>
      <c r="B19" s="266"/>
      <c r="C19" s="266"/>
      <c r="D19" s="267">
        <v>485.1</v>
      </c>
      <c r="E19" s="267">
        <v>17.399999999999999</v>
      </c>
      <c r="F19" s="267">
        <v>80.3</v>
      </c>
      <c r="G19" s="267">
        <v>0</v>
      </c>
      <c r="H19" s="267">
        <v>3.5</v>
      </c>
      <c r="I19" s="267">
        <v>0</v>
      </c>
      <c r="J19" s="267">
        <v>20.9</v>
      </c>
      <c r="K19" s="267">
        <v>164</v>
      </c>
      <c r="L19" s="267">
        <v>41.9</v>
      </c>
      <c r="M19" s="267">
        <v>27.9</v>
      </c>
      <c r="N19" s="267">
        <v>3.5</v>
      </c>
      <c r="O19" s="267"/>
      <c r="P19" s="267">
        <v>3.5</v>
      </c>
      <c r="Q19" s="267">
        <v>0</v>
      </c>
      <c r="R19" s="267">
        <v>14.7</v>
      </c>
      <c r="S19" s="267">
        <v>108.2</v>
      </c>
      <c r="T19" s="267">
        <v>3.5</v>
      </c>
    </row>
    <row r="20" spans="1:20" s="395" customFormat="1" ht="32.25" customHeight="1">
      <c r="A20" s="517" t="s">
        <v>110</v>
      </c>
      <c r="B20" s="517"/>
      <c r="C20" s="517"/>
      <c r="D20" s="303">
        <v>0.17482969170201423</v>
      </c>
      <c r="E20" s="303">
        <v>0.39801275024969485</v>
      </c>
      <c r="F20" s="303">
        <v>3.8623242313240658E-2</v>
      </c>
      <c r="G20" s="303"/>
      <c r="H20" s="303"/>
      <c r="I20" s="303"/>
      <c r="J20" s="303">
        <v>-0.83372917392792423</v>
      </c>
      <c r="K20" s="303">
        <v>-0.21599250121014502</v>
      </c>
      <c r="L20" s="303">
        <v>-0.66825200335022583</v>
      </c>
      <c r="M20" s="303">
        <v>0.61920370766247301</v>
      </c>
      <c r="N20" s="303"/>
      <c r="O20" s="303"/>
      <c r="P20" s="303"/>
      <c r="Q20" s="303"/>
      <c r="R20" s="519" t="s">
        <v>111</v>
      </c>
      <c r="S20" s="269">
        <v>0.83066945563460171</v>
      </c>
      <c r="T20" s="519" t="s">
        <v>112</v>
      </c>
    </row>
    <row r="21" spans="1:20" ht="15">
      <c r="A21" s="304" t="s">
        <v>114</v>
      </c>
      <c r="B21" s="305"/>
      <c r="C21" s="306"/>
      <c r="D21" s="281">
        <v>544.81147814481142</v>
      </c>
      <c r="E21" s="281">
        <v>34.701368034701368</v>
      </c>
      <c r="F21" s="281">
        <v>65.932599265932609</v>
      </c>
      <c r="G21" s="281">
        <v>0</v>
      </c>
      <c r="H21" s="281">
        <v>0</v>
      </c>
      <c r="I21" s="281">
        <v>0</v>
      </c>
      <c r="J21" s="281">
        <v>17.350684017350684</v>
      </c>
      <c r="K21" s="281">
        <v>142.27560894227562</v>
      </c>
      <c r="L21" s="281">
        <v>27.761094427761094</v>
      </c>
      <c r="M21" s="281">
        <v>20.820820820820821</v>
      </c>
      <c r="N21" s="281">
        <v>0</v>
      </c>
      <c r="O21" s="281">
        <v>6.9402736069402735</v>
      </c>
      <c r="P21" s="281">
        <v>0</v>
      </c>
      <c r="Q21" s="281">
        <v>0</v>
      </c>
      <c r="R21" s="281">
        <v>17.350684017350684</v>
      </c>
      <c r="S21" s="281">
        <v>211.67834501167835</v>
      </c>
      <c r="T21" s="281">
        <v>20.820820820820821</v>
      </c>
    </row>
    <row r="22" spans="1:20" ht="15">
      <c r="A22" s="307" t="s">
        <v>115</v>
      </c>
      <c r="B22" s="308"/>
      <c r="C22" s="309"/>
      <c r="D22" s="281">
        <v>497.15190412148246</v>
      </c>
      <c r="E22" s="281">
        <v>17.262218893107029</v>
      </c>
      <c r="F22" s="281">
        <v>44.881769122078282</v>
      </c>
      <c r="G22" s="281">
        <v>0</v>
      </c>
      <c r="H22" s="281">
        <v>0</v>
      </c>
      <c r="I22" s="281">
        <v>0</v>
      </c>
      <c r="J22" s="281">
        <v>6.9048875572428114</v>
      </c>
      <c r="K22" s="281">
        <v>158.81241381658467</v>
      </c>
      <c r="L22" s="281">
        <v>37.976881564835466</v>
      </c>
      <c r="M22" s="281">
        <v>13.809775114485623</v>
      </c>
      <c r="N22" s="281">
        <v>3.4524437786214057</v>
      </c>
      <c r="O22" s="281">
        <v>3.4524437786214057</v>
      </c>
      <c r="P22" s="281">
        <v>3.4524437786214057</v>
      </c>
      <c r="Q22" s="281">
        <v>0</v>
      </c>
      <c r="R22" s="281">
        <v>10.357331335864217</v>
      </c>
      <c r="S22" s="281">
        <v>196.78929538142015</v>
      </c>
      <c r="T22" s="281">
        <v>6.9048875572428114</v>
      </c>
    </row>
    <row r="23" spans="1:20" ht="15">
      <c r="A23" s="271" t="s">
        <v>117</v>
      </c>
      <c r="B23" s="279"/>
      <c r="C23" s="280"/>
      <c r="D23" s="283">
        <v>531.75969279482615</v>
      </c>
      <c r="E23" s="283">
        <v>23.709030888941289</v>
      </c>
      <c r="F23" s="283">
        <v>60.966079428706166</v>
      </c>
      <c r="G23" s="283">
        <v>0</v>
      </c>
      <c r="H23" s="283">
        <v>10.161013238117695</v>
      </c>
      <c r="I23" s="283">
        <v>0</v>
      </c>
      <c r="J23" s="283">
        <v>6.7740088254117969</v>
      </c>
      <c r="K23" s="283">
        <v>132.09317209553004</v>
      </c>
      <c r="L23" s="283">
        <v>16.935022063529491</v>
      </c>
      <c r="M23" s="283">
        <v>33.870044127058982</v>
      </c>
      <c r="N23" s="283">
        <v>3.3870044127058985</v>
      </c>
      <c r="O23" s="283">
        <v>0</v>
      </c>
      <c r="P23" s="283">
        <v>3.3870044127058985</v>
      </c>
      <c r="Q23" s="283">
        <v>0</v>
      </c>
      <c r="R23" s="283">
        <v>16.935022063529491</v>
      </c>
      <c r="S23" s="283">
        <v>223.54229123858931</v>
      </c>
      <c r="T23" s="283">
        <v>10.161013238117695</v>
      </c>
    </row>
  </sheetData>
  <mergeCells count="13">
    <mergeCell ref="A23:C23"/>
    <mergeCell ref="A17:B17"/>
    <mergeCell ref="A18:D18"/>
    <mergeCell ref="A19:C19"/>
    <mergeCell ref="A20:C20"/>
    <mergeCell ref="A21:C21"/>
    <mergeCell ref="A22:C22"/>
    <mergeCell ref="A1:T1"/>
    <mergeCell ref="B2:R2"/>
    <mergeCell ref="A3:A4"/>
    <mergeCell ref="B3:B4"/>
    <mergeCell ref="C3:C4"/>
    <mergeCell ref="D3:D4"/>
  </mergeCells>
  <dataValidations count="1">
    <dataValidation operator="equal" allowBlank="1" showErrorMessage="1" sqref="C5:C14 C16">
      <formula1>0</formula1>
      <formula2>0</formula2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4"/>
  <sheetViews>
    <sheetView showZeros="0" topLeftCell="A16" workbookViewId="0">
      <selection activeCell="A19" sqref="A19:B19"/>
    </sheetView>
  </sheetViews>
  <sheetFormatPr defaultRowHeight="12.75"/>
  <cols>
    <col min="1" max="1" width="18" customWidth="1"/>
    <col min="2" max="2" width="9.7109375" customWidth="1"/>
    <col min="3" max="3" width="6.42578125" customWidth="1"/>
    <col min="5" max="5" width="6.42578125" customWidth="1"/>
    <col min="6" max="6" width="7.7109375" customWidth="1"/>
    <col min="7" max="7" width="7.28515625" customWidth="1"/>
    <col min="8" max="8" width="8.140625" customWidth="1"/>
    <col min="9" max="9" width="5.85546875" customWidth="1"/>
    <col min="10" max="10" width="7" customWidth="1"/>
    <col min="11" max="11" width="7.42578125" customWidth="1"/>
    <col min="13" max="13" width="6.7109375" customWidth="1"/>
    <col min="14" max="14" width="7.5703125" customWidth="1"/>
    <col min="15" max="15" width="7" customWidth="1"/>
    <col min="16" max="16" width="7.7109375" customWidth="1"/>
    <col min="17" max="17" width="7.28515625" customWidth="1"/>
    <col min="18" max="18" width="8.28515625" customWidth="1"/>
    <col min="19" max="19" width="6.5703125" customWidth="1"/>
    <col min="21" max="21" width="7" customWidth="1"/>
    <col min="22" max="22" width="8.140625" customWidth="1"/>
  </cols>
  <sheetData>
    <row r="1" spans="1:22" ht="48" customHeight="1">
      <c r="A1" s="396" t="s">
        <v>139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  <c r="Q1" s="396"/>
      <c r="R1" s="396"/>
      <c r="S1" s="396"/>
      <c r="T1" s="396"/>
      <c r="U1" s="396"/>
      <c r="V1" s="396"/>
    </row>
    <row r="2" spans="1:22" ht="20.25">
      <c r="A2" s="397" t="s">
        <v>2</v>
      </c>
      <c r="B2" s="398"/>
      <c r="C2" s="398"/>
      <c r="D2" s="398"/>
      <c r="E2" s="398"/>
      <c r="F2" s="398"/>
      <c r="G2" s="399"/>
      <c r="H2" s="399"/>
      <c r="I2" s="399"/>
      <c r="J2" s="399"/>
      <c r="K2" s="399"/>
      <c r="L2" s="399"/>
      <c r="M2" s="399"/>
      <c r="N2" s="399"/>
      <c r="O2" s="399"/>
      <c r="P2" s="399"/>
      <c r="Q2" s="399"/>
      <c r="R2" s="399"/>
      <c r="S2" s="399"/>
      <c r="T2" s="399"/>
      <c r="U2" s="399"/>
      <c r="V2" s="399"/>
    </row>
    <row r="3" spans="1:22" ht="37.5" customHeight="1">
      <c r="A3" s="400" t="s">
        <v>140</v>
      </c>
      <c r="B3" s="401" t="s">
        <v>141</v>
      </c>
      <c r="C3" s="400" t="s">
        <v>142</v>
      </c>
      <c r="D3" s="400"/>
      <c r="E3" s="400" t="s">
        <v>143</v>
      </c>
      <c r="F3" s="400"/>
      <c r="G3" s="400" t="s">
        <v>144</v>
      </c>
      <c r="H3" s="400"/>
      <c r="I3" s="402" t="s">
        <v>145</v>
      </c>
      <c r="J3" s="402"/>
      <c r="K3" s="400" t="s">
        <v>146</v>
      </c>
      <c r="L3" s="400"/>
      <c r="M3" s="400" t="s">
        <v>147</v>
      </c>
      <c r="N3" s="400"/>
      <c r="O3" s="401" t="s">
        <v>148</v>
      </c>
      <c r="P3" s="401"/>
      <c r="Q3" s="400" t="s">
        <v>149</v>
      </c>
      <c r="R3" s="400"/>
      <c r="S3" s="400"/>
      <c r="T3" s="400"/>
      <c r="U3" s="400" t="s">
        <v>150</v>
      </c>
      <c r="V3" s="400"/>
    </row>
    <row r="4" spans="1:22">
      <c r="A4" s="400"/>
      <c r="B4" s="401"/>
      <c r="C4" s="403" t="s">
        <v>15</v>
      </c>
      <c r="D4" s="404" t="s">
        <v>151</v>
      </c>
      <c r="E4" s="403" t="s">
        <v>15</v>
      </c>
      <c r="F4" s="404" t="s">
        <v>151</v>
      </c>
      <c r="G4" s="405" t="s">
        <v>15</v>
      </c>
      <c r="H4" s="401" t="s">
        <v>151</v>
      </c>
      <c r="I4" s="403" t="s">
        <v>15</v>
      </c>
      <c r="J4" s="404" t="s">
        <v>151</v>
      </c>
      <c r="K4" s="403" t="s">
        <v>15</v>
      </c>
      <c r="L4" s="404" t="s">
        <v>151</v>
      </c>
      <c r="M4" s="403" t="s">
        <v>15</v>
      </c>
      <c r="N4" s="404" t="s">
        <v>151</v>
      </c>
      <c r="O4" s="403" t="s">
        <v>15</v>
      </c>
      <c r="P4" s="404" t="s">
        <v>151</v>
      </c>
      <c r="Q4" s="406" t="s">
        <v>15</v>
      </c>
      <c r="R4" s="404" t="s">
        <v>151</v>
      </c>
      <c r="S4" s="407" t="s">
        <v>152</v>
      </c>
      <c r="T4" s="407"/>
      <c r="U4" s="406" t="s">
        <v>15</v>
      </c>
      <c r="V4" s="404" t="s">
        <v>151</v>
      </c>
    </row>
    <row r="5" spans="1:22" ht="22.5">
      <c r="A5" s="400"/>
      <c r="B5" s="401"/>
      <c r="C5" s="403"/>
      <c r="D5" s="404"/>
      <c r="E5" s="403"/>
      <c r="F5" s="404"/>
      <c r="G5" s="405"/>
      <c r="H5" s="401"/>
      <c r="I5" s="403"/>
      <c r="J5" s="404"/>
      <c r="K5" s="403"/>
      <c r="L5" s="404"/>
      <c r="M5" s="403"/>
      <c r="N5" s="404"/>
      <c r="O5" s="403"/>
      <c r="P5" s="404"/>
      <c r="Q5" s="406"/>
      <c r="R5" s="404"/>
      <c r="S5" s="408" t="s">
        <v>15</v>
      </c>
      <c r="T5" s="409" t="s">
        <v>153</v>
      </c>
      <c r="U5" s="406"/>
      <c r="V5" s="404"/>
    </row>
    <row r="6" spans="1:22" ht="18" customHeight="1">
      <c r="A6" s="410" t="s">
        <v>154</v>
      </c>
      <c r="B6" s="326">
        <v>34576.5</v>
      </c>
      <c r="C6" s="411">
        <v>12</v>
      </c>
      <c r="D6" s="412">
        <v>139.58613509175308</v>
      </c>
      <c r="E6" s="411">
        <v>2</v>
      </c>
      <c r="F6" s="412">
        <v>23.264355848625513</v>
      </c>
      <c r="G6" s="411">
        <v>2</v>
      </c>
      <c r="H6" s="412">
        <v>23.264355848625513</v>
      </c>
      <c r="I6" s="411">
        <v>0</v>
      </c>
      <c r="J6" s="412">
        <v>0</v>
      </c>
      <c r="K6" s="411">
        <v>1</v>
      </c>
      <c r="L6" s="412">
        <v>11.632177924312757</v>
      </c>
      <c r="M6" s="411">
        <v>5</v>
      </c>
      <c r="N6" s="412">
        <v>58.160889621563783</v>
      </c>
      <c r="O6" s="411">
        <v>0</v>
      </c>
      <c r="P6" s="412">
        <v>0</v>
      </c>
      <c r="Q6" s="411">
        <v>4</v>
      </c>
      <c r="R6" s="412">
        <v>46.528711697251026</v>
      </c>
      <c r="S6" s="411">
        <v>4</v>
      </c>
      <c r="T6" s="412">
        <v>46.528711697251026</v>
      </c>
      <c r="U6" s="413">
        <v>0</v>
      </c>
      <c r="V6" s="412">
        <v>0</v>
      </c>
    </row>
    <row r="7" spans="1:22" ht="18" customHeight="1">
      <c r="A7" s="414" t="s">
        <v>155</v>
      </c>
      <c r="B7" s="326">
        <v>8055.5</v>
      </c>
      <c r="C7" s="411">
        <v>4</v>
      </c>
      <c r="D7" s="412">
        <v>199.7144807895227</v>
      </c>
      <c r="E7" s="411">
        <v>0</v>
      </c>
      <c r="F7" s="412">
        <v>0</v>
      </c>
      <c r="G7" s="411">
        <v>0</v>
      </c>
      <c r="H7" s="412">
        <v>0</v>
      </c>
      <c r="I7" s="411">
        <v>0</v>
      </c>
      <c r="J7" s="412">
        <v>0</v>
      </c>
      <c r="K7" s="411">
        <v>1</v>
      </c>
      <c r="L7" s="412">
        <v>49.928620197380674</v>
      </c>
      <c r="M7" s="411">
        <v>0</v>
      </c>
      <c r="N7" s="412">
        <v>0</v>
      </c>
      <c r="O7" s="411">
        <v>0</v>
      </c>
      <c r="P7" s="412">
        <v>0</v>
      </c>
      <c r="Q7" s="411">
        <v>2</v>
      </c>
      <c r="R7" s="412">
        <v>99.857240394761348</v>
      </c>
      <c r="S7" s="411">
        <v>2</v>
      </c>
      <c r="T7" s="412">
        <v>99.857240394761348</v>
      </c>
      <c r="U7" s="413">
        <v>1</v>
      </c>
      <c r="V7" s="412">
        <v>49.928620197380674</v>
      </c>
    </row>
    <row r="8" spans="1:22" ht="18" customHeight="1">
      <c r="A8" s="414" t="s">
        <v>156</v>
      </c>
      <c r="B8" s="326">
        <v>12375.5</v>
      </c>
      <c r="C8" s="411">
        <v>5</v>
      </c>
      <c r="D8" s="412">
        <v>162.49848490970061</v>
      </c>
      <c r="E8" s="411">
        <v>0</v>
      </c>
      <c r="F8" s="412">
        <v>0</v>
      </c>
      <c r="G8" s="411">
        <v>0</v>
      </c>
      <c r="H8" s="412">
        <v>0</v>
      </c>
      <c r="I8" s="411">
        <v>0</v>
      </c>
      <c r="J8" s="412">
        <v>0</v>
      </c>
      <c r="K8" s="411">
        <v>2</v>
      </c>
      <c r="L8" s="412">
        <v>64.999393963880252</v>
      </c>
      <c r="M8" s="411">
        <v>1</v>
      </c>
      <c r="N8" s="412">
        <v>32.499696981940126</v>
      </c>
      <c r="O8" s="411">
        <v>0</v>
      </c>
      <c r="P8" s="412">
        <v>0</v>
      </c>
      <c r="Q8" s="411">
        <v>1</v>
      </c>
      <c r="R8" s="412">
        <v>32.499696981940126</v>
      </c>
      <c r="S8" s="411">
        <v>0</v>
      </c>
      <c r="T8" s="412">
        <v>0</v>
      </c>
      <c r="U8" s="413">
        <v>1</v>
      </c>
      <c r="V8" s="412">
        <v>32.499696981940126</v>
      </c>
    </row>
    <row r="9" spans="1:22" ht="18" customHeight="1">
      <c r="A9" s="414" t="s">
        <v>157</v>
      </c>
      <c r="B9" s="326">
        <v>13680</v>
      </c>
      <c r="C9" s="411">
        <v>10</v>
      </c>
      <c r="D9" s="412">
        <v>294.0058479532164</v>
      </c>
      <c r="E9" s="411">
        <v>1</v>
      </c>
      <c r="F9" s="412">
        <v>29.400584795321638</v>
      </c>
      <c r="G9" s="411">
        <v>1</v>
      </c>
      <c r="H9" s="412">
        <v>29.400584795321638</v>
      </c>
      <c r="I9" s="411">
        <v>0</v>
      </c>
      <c r="J9" s="412">
        <v>0</v>
      </c>
      <c r="K9" s="411">
        <v>0</v>
      </c>
      <c r="L9" s="412">
        <v>0</v>
      </c>
      <c r="M9" s="411">
        <v>2</v>
      </c>
      <c r="N9" s="412">
        <v>58.801169590643276</v>
      </c>
      <c r="O9" s="411">
        <v>1</v>
      </c>
      <c r="P9" s="412">
        <v>29.400584795321638</v>
      </c>
      <c r="Q9" s="411">
        <v>1</v>
      </c>
      <c r="R9" s="412">
        <v>29.400584795321638</v>
      </c>
      <c r="S9" s="411">
        <v>1</v>
      </c>
      <c r="T9" s="412">
        <v>29.400584795321638</v>
      </c>
      <c r="U9" s="413">
        <v>5</v>
      </c>
      <c r="V9" s="412">
        <v>147.0029239766082</v>
      </c>
    </row>
    <row r="10" spans="1:22" ht="18" customHeight="1">
      <c r="A10" s="414" t="s">
        <v>158</v>
      </c>
      <c r="B10" s="326">
        <v>14106.5</v>
      </c>
      <c r="C10" s="411">
        <v>9</v>
      </c>
      <c r="D10" s="412">
        <v>256.60511111898774</v>
      </c>
      <c r="E10" s="411">
        <v>0</v>
      </c>
      <c r="F10" s="412">
        <v>0</v>
      </c>
      <c r="G10" s="411">
        <v>0</v>
      </c>
      <c r="H10" s="412">
        <v>0</v>
      </c>
      <c r="I10" s="411">
        <v>0</v>
      </c>
      <c r="J10" s="412">
        <v>0</v>
      </c>
      <c r="K10" s="411">
        <v>1</v>
      </c>
      <c r="L10" s="412">
        <v>28.511679013220856</v>
      </c>
      <c r="M10" s="411">
        <v>4</v>
      </c>
      <c r="N10" s="412">
        <v>114.04671605288343</v>
      </c>
      <c r="O10" s="411">
        <v>0</v>
      </c>
      <c r="P10" s="412">
        <v>0</v>
      </c>
      <c r="Q10" s="411">
        <v>2</v>
      </c>
      <c r="R10" s="412">
        <v>57.023358026441713</v>
      </c>
      <c r="S10" s="411">
        <v>2</v>
      </c>
      <c r="T10" s="412">
        <v>57.023358026441713</v>
      </c>
      <c r="U10" s="413">
        <v>2</v>
      </c>
      <c r="V10" s="412">
        <v>57.023358026441713</v>
      </c>
    </row>
    <row r="11" spans="1:22" ht="18" customHeight="1">
      <c r="A11" s="414" t="s">
        <v>159</v>
      </c>
      <c r="B11" s="326">
        <v>11770</v>
      </c>
      <c r="C11" s="411">
        <v>5</v>
      </c>
      <c r="D11" s="412">
        <v>170.85811384876808</v>
      </c>
      <c r="E11" s="411">
        <v>1</v>
      </c>
      <c r="F11" s="412">
        <v>34.171622769753611</v>
      </c>
      <c r="G11" s="411">
        <v>1</v>
      </c>
      <c r="H11" s="412">
        <v>34.171622769753611</v>
      </c>
      <c r="I11" s="411">
        <v>0</v>
      </c>
      <c r="J11" s="412">
        <v>0</v>
      </c>
      <c r="K11" s="411">
        <v>1</v>
      </c>
      <c r="L11" s="412">
        <v>34.171622769753611</v>
      </c>
      <c r="M11" s="411">
        <v>1</v>
      </c>
      <c r="N11" s="412">
        <v>34.171622769753611</v>
      </c>
      <c r="O11" s="411">
        <v>0</v>
      </c>
      <c r="P11" s="412">
        <v>0</v>
      </c>
      <c r="Q11" s="411">
        <v>0</v>
      </c>
      <c r="R11" s="412">
        <v>0</v>
      </c>
      <c r="S11" s="411">
        <v>0</v>
      </c>
      <c r="T11" s="412">
        <v>0</v>
      </c>
      <c r="U11" s="413">
        <v>2</v>
      </c>
      <c r="V11" s="412">
        <v>68.343245539507222</v>
      </c>
    </row>
    <row r="12" spans="1:22" ht="18" customHeight="1">
      <c r="A12" s="414" t="s">
        <v>160</v>
      </c>
      <c r="B12" s="326">
        <v>19620</v>
      </c>
      <c r="C12" s="411">
        <v>4</v>
      </c>
      <c r="D12" s="412">
        <v>81.997961264016325</v>
      </c>
      <c r="E12" s="411">
        <v>0</v>
      </c>
      <c r="F12" s="412">
        <v>0</v>
      </c>
      <c r="G12" s="411">
        <v>0</v>
      </c>
      <c r="H12" s="412">
        <v>0</v>
      </c>
      <c r="I12" s="411">
        <v>0</v>
      </c>
      <c r="J12" s="412">
        <v>0</v>
      </c>
      <c r="K12" s="411">
        <v>1</v>
      </c>
      <c r="L12" s="412">
        <v>20.499490316004081</v>
      </c>
      <c r="M12" s="411">
        <v>2</v>
      </c>
      <c r="N12" s="412">
        <v>40.998980632008163</v>
      </c>
      <c r="O12" s="411">
        <v>0</v>
      </c>
      <c r="P12" s="412">
        <v>0</v>
      </c>
      <c r="Q12" s="411">
        <v>0</v>
      </c>
      <c r="R12" s="412">
        <v>0</v>
      </c>
      <c r="S12" s="411">
        <v>0</v>
      </c>
      <c r="T12" s="412">
        <v>0</v>
      </c>
      <c r="U12" s="413">
        <v>1</v>
      </c>
      <c r="V12" s="412">
        <v>20.499490316004081</v>
      </c>
    </row>
    <row r="13" spans="1:22" ht="18" customHeight="1">
      <c r="A13" s="414" t="s">
        <v>161</v>
      </c>
      <c r="B13" s="326">
        <v>14603.5</v>
      </c>
      <c r="C13" s="411">
        <v>7</v>
      </c>
      <c r="D13" s="412">
        <v>192.78939980141749</v>
      </c>
      <c r="E13" s="411">
        <v>0</v>
      </c>
      <c r="F13" s="412">
        <v>0</v>
      </c>
      <c r="G13" s="411">
        <v>0</v>
      </c>
      <c r="H13" s="412">
        <v>0</v>
      </c>
      <c r="I13" s="411">
        <v>0</v>
      </c>
      <c r="J13" s="412">
        <v>0</v>
      </c>
      <c r="K13" s="411">
        <v>2</v>
      </c>
      <c r="L13" s="412">
        <v>55.082685657547849</v>
      </c>
      <c r="M13" s="411">
        <v>4</v>
      </c>
      <c r="N13" s="412">
        <v>110.1653713150957</v>
      </c>
      <c r="O13" s="411">
        <v>0</v>
      </c>
      <c r="P13" s="412">
        <v>0</v>
      </c>
      <c r="Q13" s="411">
        <v>0</v>
      </c>
      <c r="R13" s="412">
        <v>0</v>
      </c>
      <c r="S13" s="411">
        <v>0</v>
      </c>
      <c r="T13" s="412">
        <v>0</v>
      </c>
      <c r="U13" s="413">
        <v>1</v>
      </c>
      <c r="V13" s="412">
        <v>27.541342828773924</v>
      </c>
    </row>
    <row r="14" spans="1:22" ht="18" customHeight="1">
      <c r="A14" s="414" t="s">
        <v>162</v>
      </c>
      <c r="B14" s="326">
        <v>16124.5</v>
      </c>
      <c r="C14" s="411">
        <v>5</v>
      </c>
      <c r="D14" s="412">
        <v>124.71704548978263</v>
      </c>
      <c r="E14" s="411">
        <v>0</v>
      </c>
      <c r="F14" s="412">
        <v>0</v>
      </c>
      <c r="G14" s="411">
        <v>0</v>
      </c>
      <c r="H14" s="412">
        <v>0</v>
      </c>
      <c r="I14" s="411">
        <v>1</v>
      </c>
      <c r="J14" s="412">
        <v>24.943409097956529</v>
      </c>
      <c r="K14" s="411">
        <v>0</v>
      </c>
      <c r="L14" s="412">
        <v>0</v>
      </c>
      <c r="M14" s="411">
        <v>1</v>
      </c>
      <c r="N14" s="412">
        <v>24.943409097956529</v>
      </c>
      <c r="O14" s="411">
        <v>0</v>
      </c>
      <c r="P14" s="412">
        <v>0</v>
      </c>
      <c r="Q14" s="411">
        <v>0</v>
      </c>
      <c r="R14" s="412">
        <v>0</v>
      </c>
      <c r="S14" s="411">
        <v>0</v>
      </c>
      <c r="T14" s="412">
        <v>0</v>
      </c>
      <c r="U14" s="413">
        <v>3</v>
      </c>
      <c r="V14" s="412">
        <v>74.830227293869584</v>
      </c>
    </row>
    <row r="15" spans="1:22" ht="18" customHeight="1">
      <c r="A15" s="414" t="s">
        <v>163</v>
      </c>
      <c r="B15" s="326">
        <v>10767</v>
      </c>
      <c r="C15" s="411">
        <v>7</v>
      </c>
      <c r="D15" s="412">
        <v>261.4841645769481</v>
      </c>
      <c r="E15" s="411">
        <v>0</v>
      </c>
      <c r="F15" s="412">
        <v>0</v>
      </c>
      <c r="G15" s="411">
        <v>0</v>
      </c>
      <c r="H15" s="412">
        <v>0</v>
      </c>
      <c r="I15" s="411">
        <v>0</v>
      </c>
      <c r="J15" s="412">
        <v>0</v>
      </c>
      <c r="K15" s="411">
        <v>0</v>
      </c>
      <c r="L15" s="412">
        <v>0</v>
      </c>
      <c r="M15" s="411">
        <v>1</v>
      </c>
      <c r="N15" s="412">
        <v>37.354880653849733</v>
      </c>
      <c r="O15" s="411">
        <v>1</v>
      </c>
      <c r="P15" s="412">
        <v>37.354880653849733</v>
      </c>
      <c r="Q15" s="411">
        <v>4</v>
      </c>
      <c r="R15" s="412">
        <v>149.41952261539893</v>
      </c>
      <c r="S15" s="411">
        <v>3</v>
      </c>
      <c r="T15" s="412">
        <v>112.06464196154919</v>
      </c>
      <c r="U15" s="413">
        <v>1</v>
      </c>
      <c r="V15" s="412">
        <v>37.354880653849733</v>
      </c>
    </row>
    <row r="16" spans="1:22" ht="28.5" customHeight="1">
      <c r="A16" s="415" t="s">
        <v>164</v>
      </c>
      <c r="B16" s="331">
        <v>155679</v>
      </c>
      <c r="C16" s="416">
        <v>68</v>
      </c>
      <c r="D16" s="412">
        <v>175.67944295633967</v>
      </c>
      <c r="E16" s="416">
        <v>4</v>
      </c>
      <c r="F16" s="412">
        <v>10.334084879784687</v>
      </c>
      <c r="G16" s="416">
        <v>4</v>
      </c>
      <c r="H16" s="412">
        <v>10.334084879784687</v>
      </c>
      <c r="I16" s="416">
        <v>1</v>
      </c>
      <c r="J16" s="412">
        <v>2.5835212199461717</v>
      </c>
      <c r="K16" s="416">
        <v>9</v>
      </c>
      <c r="L16" s="412">
        <v>23.251690979515541</v>
      </c>
      <c r="M16" s="416">
        <v>21</v>
      </c>
      <c r="N16" s="412">
        <v>54.253945618869601</v>
      </c>
      <c r="O16" s="416">
        <v>2</v>
      </c>
      <c r="P16" s="412">
        <v>5.1670424398923434</v>
      </c>
      <c r="Q16" s="416">
        <v>14</v>
      </c>
      <c r="R16" s="412">
        <v>36.169297079246398</v>
      </c>
      <c r="S16" s="416">
        <v>12</v>
      </c>
      <c r="T16" s="412">
        <v>31.002254639354057</v>
      </c>
      <c r="U16" s="416">
        <v>17</v>
      </c>
      <c r="V16" s="412">
        <v>43.919860739084918</v>
      </c>
    </row>
    <row r="17" spans="1:22" ht="24" customHeight="1">
      <c r="A17" s="417" t="s">
        <v>165</v>
      </c>
      <c r="B17" s="326">
        <v>64539.5</v>
      </c>
      <c r="C17" s="411">
        <v>21</v>
      </c>
      <c r="D17" s="412">
        <v>130.86869281602742</v>
      </c>
      <c r="E17" s="411">
        <v>0</v>
      </c>
      <c r="F17" s="412">
        <v>0</v>
      </c>
      <c r="G17" s="411">
        <v>0</v>
      </c>
      <c r="H17" s="412">
        <v>0</v>
      </c>
      <c r="I17" s="411">
        <v>0</v>
      </c>
      <c r="J17" s="412">
        <v>0</v>
      </c>
      <c r="K17" s="411">
        <v>2</v>
      </c>
      <c r="L17" s="412">
        <v>12.463685030097848</v>
      </c>
      <c r="M17" s="411">
        <v>6</v>
      </c>
      <c r="N17" s="412">
        <v>37.391055090293541</v>
      </c>
      <c r="O17" s="411">
        <v>2</v>
      </c>
      <c r="P17" s="412">
        <v>12.463685030097848</v>
      </c>
      <c r="Q17" s="411">
        <v>5</v>
      </c>
      <c r="R17" s="412">
        <v>31.15921257524462</v>
      </c>
      <c r="S17" s="411">
        <v>4</v>
      </c>
      <c r="T17" s="412">
        <v>24.927370060195695</v>
      </c>
      <c r="U17" s="411">
        <v>6</v>
      </c>
      <c r="V17" s="412">
        <v>37.391055090293541</v>
      </c>
    </row>
    <row r="18" spans="1:22" ht="45.75" customHeight="1" thickBot="1">
      <c r="A18" s="418" t="s">
        <v>166</v>
      </c>
      <c r="B18" s="334">
        <v>220218.5</v>
      </c>
      <c r="C18" s="419">
        <v>89</v>
      </c>
      <c r="D18" s="412">
        <v>162.54674334808385</v>
      </c>
      <c r="E18" s="419">
        <v>4</v>
      </c>
      <c r="F18" s="420">
        <v>7.3054716111498355</v>
      </c>
      <c r="G18" s="421">
        <v>4</v>
      </c>
      <c r="H18" s="412">
        <v>7.3054716111498355</v>
      </c>
      <c r="I18" s="419">
        <v>1</v>
      </c>
      <c r="J18" s="412">
        <v>1.8263679027874589</v>
      </c>
      <c r="K18" s="419">
        <v>11</v>
      </c>
      <c r="L18" s="412">
        <v>20.090046930662048</v>
      </c>
      <c r="M18" s="419">
        <v>27</v>
      </c>
      <c r="N18" s="412">
        <v>49.31193337526139</v>
      </c>
      <c r="O18" s="419">
        <v>4</v>
      </c>
      <c r="P18" s="412">
        <v>7.3054716111498355</v>
      </c>
      <c r="Q18" s="419">
        <v>19</v>
      </c>
      <c r="R18" s="412">
        <v>34.700990152961722</v>
      </c>
      <c r="S18" s="419">
        <v>16</v>
      </c>
      <c r="T18" s="412">
        <v>29.221886444599342</v>
      </c>
      <c r="U18" s="419">
        <v>23</v>
      </c>
      <c r="V18" s="412">
        <v>42.006461764111556</v>
      </c>
    </row>
    <row r="19" spans="1:22" ht="43.5" customHeight="1" thickBot="1">
      <c r="A19" s="422" t="s">
        <v>167</v>
      </c>
      <c r="B19" s="422"/>
      <c r="C19" s="423">
        <v>1</v>
      </c>
      <c r="D19" s="424"/>
      <c r="E19" s="425">
        <v>4.49438202247191E-2</v>
      </c>
      <c r="F19" s="426">
        <v>1</v>
      </c>
      <c r="G19" s="427" t="s">
        <v>168</v>
      </c>
      <c r="H19" s="428"/>
      <c r="I19" s="429">
        <v>1.1235955056179775E-2</v>
      </c>
      <c r="J19" s="430"/>
      <c r="K19" s="429">
        <v>0.12359550561797752</v>
      </c>
      <c r="L19" s="431"/>
      <c r="M19" s="432">
        <v>0.30337078651685395</v>
      </c>
      <c r="N19" s="428"/>
      <c r="O19" s="429">
        <v>4.49438202247191E-2</v>
      </c>
      <c r="P19" s="430"/>
      <c r="Q19" s="429">
        <v>0.21348314606741572</v>
      </c>
      <c r="R19" s="430"/>
      <c r="S19" s="426">
        <v>0.84210526315789469</v>
      </c>
      <c r="T19" s="427" t="s">
        <v>169</v>
      </c>
      <c r="U19" s="429">
        <v>0.25842696629213485</v>
      </c>
      <c r="V19" s="433"/>
    </row>
    <row r="20" spans="1:22" ht="22.5" customHeight="1">
      <c r="A20" s="434" t="s">
        <v>170</v>
      </c>
      <c r="B20" s="435"/>
      <c r="C20" s="436">
        <v>47</v>
      </c>
      <c r="D20" s="437">
        <v>87.4</v>
      </c>
      <c r="E20" s="436">
        <v>4</v>
      </c>
      <c r="F20" s="437">
        <v>7.4</v>
      </c>
      <c r="G20" s="436">
        <v>3</v>
      </c>
      <c r="H20" s="437">
        <v>5.6</v>
      </c>
      <c r="I20" s="436"/>
      <c r="J20" s="437"/>
      <c r="K20" s="436">
        <v>7</v>
      </c>
      <c r="L20" s="437">
        <v>13</v>
      </c>
      <c r="M20" s="438">
        <v>11</v>
      </c>
      <c r="N20" s="437">
        <v>20.5</v>
      </c>
      <c r="O20" s="436">
        <v>1</v>
      </c>
      <c r="P20" s="437">
        <v>1.9</v>
      </c>
      <c r="Q20" s="436">
        <v>12</v>
      </c>
      <c r="R20" s="437">
        <v>22.3</v>
      </c>
      <c r="S20" s="436">
        <v>8</v>
      </c>
      <c r="T20" s="437">
        <v>14.9</v>
      </c>
      <c r="U20" s="436">
        <v>12.2</v>
      </c>
      <c r="V20" s="437">
        <v>22.3</v>
      </c>
    </row>
    <row r="21" spans="1:22" ht="32.25" customHeight="1">
      <c r="A21" s="439" t="s">
        <v>171</v>
      </c>
      <c r="B21" s="440"/>
      <c r="C21" s="441">
        <v>42</v>
      </c>
      <c r="D21" s="442">
        <v>0.85980255547006679</v>
      </c>
      <c r="E21" s="441">
        <v>0</v>
      </c>
      <c r="F21" s="442">
        <v>-1.277410660137368E-2</v>
      </c>
      <c r="G21" s="441">
        <v>1</v>
      </c>
      <c r="H21" s="442">
        <v>0.30454850199104211</v>
      </c>
      <c r="I21" s="441">
        <v>1</v>
      </c>
      <c r="J21" s="442"/>
      <c r="K21" s="441">
        <v>4</v>
      </c>
      <c r="L21" s="442">
        <v>0.54538822543554222</v>
      </c>
      <c r="M21" s="441">
        <v>16</v>
      </c>
      <c r="N21" s="442"/>
      <c r="O21" s="441">
        <v>3</v>
      </c>
      <c r="P21" s="442">
        <v>2.8449850584999137</v>
      </c>
      <c r="Q21" s="441">
        <v>7</v>
      </c>
      <c r="R21" s="442">
        <v>0.5560982131372969</v>
      </c>
      <c r="S21" s="441">
        <v>8</v>
      </c>
      <c r="T21" s="442">
        <v>0.96120043252344578</v>
      </c>
      <c r="U21" s="441">
        <v>10.8</v>
      </c>
      <c r="V21" s="442">
        <v>0.88369783695567516</v>
      </c>
    </row>
    <row r="22" spans="1:22" s="520" customFormat="1" ht="14.25">
      <c r="A22" s="524" t="s">
        <v>172</v>
      </c>
      <c r="B22" s="443"/>
      <c r="C22" s="436">
        <v>79</v>
      </c>
      <c r="D22" s="437">
        <v>146.86828221899339</v>
      </c>
      <c r="E22" s="436">
        <v>14</v>
      </c>
      <c r="F22" s="437">
        <v>26.027290519821609</v>
      </c>
      <c r="G22" s="436">
        <v>7</v>
      </c>
      <c r="H22" s="444">
        <v>13.013645259910804</v>
      </c>
      <c r="I22" s="445">
        <v>2</v>
      </c>
      <c r="J22" s="446">
        <v>3.7181843599745155</v>
      </c>
      <c r="K22" s="445">
        <v>5</v>
      </c>
      <c r="L22" s="446">
        <v>9.2954608999362875</v>
      </c>
      <c r="M22" s="445">
        <v>23</v>
      </c>
      <c r="N22" s="446">
        <v>42.759120139706923</v>
      </c>
      <c r="O22" s="445">
        <v>2</v>
      </c>
      <c r="P22" s="447">
        <v>3.7181843599745155</v>
      </c>
      <c r="Q22" s="436">
        <v>15</v>
      </c>
      <c r="R22" s="437">
        <v>27.886382699808866</v>
      </c>
      <c r="S22" s="436">
        <v>8</v>
      </c>
      <c r="T22" s="437">
        <v>14.872737439898062</v>
      </c>
      <c r="U22" s="436">
        <v>15</v>
      </c>
      <c r="V22" s="437">
        <v>27.886382699808866</v>
      </c>
    </row>
    <row r="23" spans="1:22" s="520" customFormat="1" ht="14.25">
      <c r="A23" s="525" t="s">
        <v>173</v>
      </c>
      <c r="B23" s="526"/>
      <c r="C23" s="436">
        <v>78</v>
      </c>
      <c r="D23" s="437">
        <v>145.7168321346405</v>
      </c>
      <c r="E23" s="436">
        <v>8</v>
      </c>
      <c r="F23" s="437">
        <v>14.945316116373386</v>
      </c>
      <c r="G23" s="436">
        <v>7</v>
      </c>
      <c r="H23" s="444">
        <v>13.077151601826712</v>
      </c>
      <c r="I23" s="445">
        <v>0</v>
      </c>
      <c r="J23" s="446">
        <v>0</v>
      </c>
      <c r="K23" s="445">
        <v>7</v>
      </c>
      <c r="L23" s="446">
        <v>13.077151601826712</v>
      </c>
      <c r="M23" s="445">
        <v>23</v>
      </c>
      <c r="N23" s="446">
        <v>42.967783834573481</v>
      </c>
      <c r="O23" s="445">
        <v>1</v>
      </c>
      <c r="P23" s="447">
        <v>1.8681645145466732</v>
      </c>
      <c r="Q23" s="436">
        <v>21</v>
      </c>
      <c r="R23" s="437">
        <v>39.231454805480134</v>
      </c>
      <c r="S23" s="436">
        <v>13</v>
      </c>
      <c r="T23" s="437">
        <v>24.28613868910675</v>
      </c>
      <c r="U23" s="436">
        <v>19</v>
      </c>
      <c r="V23" s="437">
        <v>35.495125776386786</v>
      </c>
    </row>
    <row r="24" spans="1:22" ht="14.25">
      <c r="A24" s="448"/>
      <c r="B24" s="448"/>
      <c r="C24" s="449"/>
      <c r="D24" s="449"/>
      <c r="E24" s="449"/>
      <c r="F24" s="449"/>
      <c r="G24" s="449"/>
      <c r="H24" s="449"/>
      <c r="I24" s="449"/>
      <c r="J24" s="449"/>
      <c r="K24" s="449"/>
      <c r="L24" s="449"/>
      <c r="M24" s="449"/>
      <c r="N24" s="449"/>
      <c r="O24" s="449"/>
      <c r="P24" s="449"/>
      <c r="Q24" s="449"/>
      <c r="R24" s="449"/>
      <c r="S24" s="449"/>
      <c r="T24" s="449"/>
      <c r="U24" s="449"/>
      <c r="V24" s="449"/>
    </row>
  </sheetData>
  <mergeCells count="37">
    <mergeCell ref="A19:B19"/>
    <mergeCell ref="A20:B20"/>
    <mergeCell ref="A21:B21"/>
    <mergeCell ref="A22:B22"/>
    <mergeCell ref="A23:B23"/>
    <mergeCell ref="P4:P5"/>
    <mergeCell ref="Q4:Q5"/>
    <mergeCell ref="R4:R5"/>
    <mergeCell ref="S4:T4"/>
    <mergeCell ref="U4:U5"/>
    <mergeCell ref="V4:V5"/>
    <mergeCell ref="J4:J5"/>
    <mergeCell ref="K4:K5"/>
    <mergeCell ref="L4:L5"/>
    <mergeCell ref="M4:M5"/>
    <mergeCell ref="N4:N5"/>
    <mergeCell ref="O4:O5"/>
    <mergeCell ref="O3:P3"/>
    <mergeCell ref="Q3:T3"/>
    <mergeCell ref="U3:V3"/>
    <mergeCell ref="C4:C5"/>
    <mergeCell ref="D4:D5"/>
    <mergeCell ref="E4:E5"/>
    <mergeCell ref="F4:F5"/>
    <mergeCell ref="G4:G5"/>
    <mergeCell ref="H4:H5"/>
    <mergeCell ref="I4:I5"/>
    <mergeCell ref="A1:V1"/>
    <mergeCell ref="A2:F2"/>
    <mergeCell ref="A3:A5"/>
    <mergeCell ref="B3:B5"/>
    <mergeCell ref="C3:D3"/>
    <mergeCell ref="E3:F3"/>
    <mergeCell ref="G3:H3"/>
    <mergeCell ref="I3:J3"/>
    <mergeCell ref="K3:L3"/>
    <mergeCell ref="M3:N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"/>
  <sheetViews>
    <sheetView showZeros="0" topLeftCell="A7" workbookViewId="0">
      <selection activeCell="S19" sqref="S19"/>
    </sheetView>
  </sheetViews>
  <sheetFormatPr defaultRowHeight="12.75"/>
  <cols>
    <col min="1" max="1" width="18.140625" customWidth="1"/>
    <col min="3" max="3" width="7.140625" customWidth="1"/>
    <col min="5" max="5" width="7" customWidth="1"/>
    <col min="6" max="6" width="7.5703125" customWidth="1"/>
    <col min="7" max="7" width="6.5703125" customWidth="1"/>
    <col min="8" max="8" width="7.5703125" customWidth="1"/>
    <col min="9" max="9" width="6.7109375" customWidth="1"/>
    <col min="10" max="12" width="7.5703125" customWidth="1"/>
    <col min="13" max="13" width="6.7109375" customWidth="1"/>
    <col min="14" max="18" width="7.5703125" customWidth="1"/>
    <col min="19" max="19" width="7.42578125" customWidth="1"/>
    <col min="20" max="22" width="7.5703125" customWidth="1"/>
  </cols>
  <sheetData>
    <row r="1" spans="1:22" ht="39.75" customHeight="1">
      <c r="A1" s="396" t="s">
        <v>174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  <c r="Q1" s="396"/>
      <c r="R1" s="396"/>
      <c r="S1" s="396"/>
      <c r="T1" s="396"/>
      <c r="U1" s="396"/>
      <c r="V1" s="396"/>
    </row>
    <row r="2" spans="1:22" ht="27.75" customHeight="1">
      <c r="A2" s="450"/>
      <c r="B2" s="450"/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  <c r="N2" s="450"/>
      <c r="O2" s="450"/>
      <c r="P2" s="450"/>
      <c r="Q2" s="450"/>
      <c r="R2" s="450"/>
      <c r="S2" s="450"/>
      <c r="T2" s="450"/>
      <c r="U2" s="450"/>
      <c r="V2" s="448"/>
    </row>
    <row r="3" spans="1:22" ht="49.5" customHeight="1">
      <c r="A3" s="400" t="s">
        <v>140</v>
      </c>
      <c r="B3" s="400" t="s">
        <v>175</v>
      </c>
      <c r="C3" s="400" t="s">
        <v>176</v>
      </c>
      <c r="D3" s="400"/>
      <c r="E3" s="400" t="s">
        <v>143</v>
      </c>
      <c r="F3" s="400"/>
      <c r="G3" s="400" t="s">
        <v>144</v>
      </c>
      <c r="H3" s="400"/>
      <c r="I3" s="451" t="s">
        <v>177</v>
      </c>
      <c r="J3" s="451"/>
      <c r="K3" s="400" t="s">
        <v>146</v>
      </c>
      <c r="L3" s="400"/>
      <c r="M3" s="400" t="s">
        <v>178</v>
      </c>
      <c r="N3" s="400"/>
      <c r="O3" s="401" t="s">
        <v>179</v>
      </c>
      <c r="P3" s="401"/>
      <c r="Q3" s="400" t="s">
        <v>149</v>
      </c>
      <c r="R3" s="400"/>
      <c r="S3" s="400"/>
      <c r="T3" s="400"/>
      <c r="U3" s="400" t="s">
        <v>150</v>
      </c>
      <c r="V3" s="400"/>
    </row>
    <row r="4" spans="1:22" ht="24" customHeight="1">
      <c r="A4" s="400"/>
      <c r="B4" s="400"/>
      <c r="C4" s="406" t="s">
        <v>15</v>
      </c>
      <c r="D4" s="404" t="s">
        <v>151</v>
      </c>
      <c r="E4" s="403" t="s">
        <v>15</v>
      </c>
      <c r="F4" s="404" t="s">
        <v>151</v>
      </c>
      <c r="G4" s="405" t="s">
        <v>15</v>
      </c>
      <c r="H4" s="401" t="s">
        <v>151</v>
      </c>
      <c r="I4" s="406" t="s">
        <v>15</v>
      </c>
      <c r="J4" s="404" t="s">
        <v>151</v>
      </c>
      <c r="K4" s="403" t="s">
        <v>15</v>
      </c>
      <c r="L4" s="404" t="s">
        <v>151</v>
      </c>
      <c r="M4" s="403" t="s">
        <v>15</v>
      </c>
      <c r="N4" s="404" t="s">
        <v>151</v>
      </c>
      <c r="O4" s="403" t="s">
        <v>15</v>
      </c>
      <c r="P4" s="404" t="s">
        <v>151</v>
      </c>
      <c r="Q4" s="406" t="s">
        <v>15</v>
      </c>
      <c r="R4" s="404" t="s">
        <v>151</v>
      </c>
      <c r="S4" s="407" t="s">
        <v>152</v>
      </c>
      <c r="T4" s="407"/>
      <c r="U4" s="406" t="s">
        <v>15</v>
      </c>
      <c r="V4" s="404" t="s">
        <v>151</v>
      </c>
    </row>
    <row r="5" spans="1:22" ht="27.75" customHeight="1">
      <c r="A5" s="400"/>
      <c r="B5" s="400"/>
      <c r="C5" s="406"/>
      <c r="D5" s="404"/>
      <c r="E5" s="403"/>
      <c r="F5" s="404"/>
      <c r="G5" s="405"/>
      <c r="H5" s="401"/>
      <c r="I5" s="406"/>
      <c r="J5" s="404"/>
      <c r="K5" s="403"/>
      <c r="L5" s="404"/>
      <c r="M5" s="403"/>
      <c r="N5" s="404"/>
      <c r="O5" s="403"/>
      <c r="P5" s="404"/>
      <c r="Q5" s="406"/>
      <c r="R5" s="404"/>
      <c r="S5" s="408" t="s">
        <v>15</v>
      </c>
      <c r="T5" s="452" t="s">
        <v>153</v>
      </c>
      <c r="U5" s="406"/>
      <c r="V5" s="404"/>
    </row>
    <row r="6" spans="1:22" ht="15.75">
      <c r="A6" s="453" t="s">
        <v>154</v>
      </c>
      <c r="B6" s="454">
        <v>18527</v>
      </c>
      <c r="C6" s="455">
        <v>7</v>
      </c>
      <c r="D6" s="456">
        <v>151.96200140335725</v>
      </c>
      <c r="E6" s="455">
        <v>0</v>
      </c>
      <c r="F6" s="456">
        <v>0</v>
      </c>
      <c r="G6" s="455">
        <v>0</v>
      </c>
      <c r="H6" s="456">
        <v>0</v>
      </c>
      <c r="I6" s="455">
        <v>0</v>
      </c>
      <c r="J6" s="456">
        <v>0</v>
      </c>
      <c r="K6" s="455">
        <v>1</v>
      </c>
      <c r="L6" s="456">
        <v>21.708857343336753</v>
      </c>
      <c r="M6" s="455">
        <v>4</v>
      </c>
      <c r="N6" s="456">
        <v>86.835429373347012</v>
      </c>
      <c r="O6" s="455">
        <v>0</v>
      </c>
      <c r="P6" s="456">
        <v>0</v>
      </c>
      <c r="Q6" s="455">
        <v>2</v>
      </c>
      <c r="R6" s="456">
        <v>43.417714686673506</v>
      </c>
      <c r="S6" s="455">
        <v>2</v>
      </c>
      <c r="T6" s="456">
        <v>43.417714686673506</v>
      </c>
      <c r="U6" s="455">
        <v>0</v>
      </c>
      <c r="V6" s="456">
        <v>0</v>
      </c>
    </row>
    <row r="7" spans="1:22" ht="15.75">
      <c r="A7" s="457" t="s">
        <v>155</v>
      </c>
      <c r="B7" s="454">
        <v>4234</v>
      </c>
      <c r="C7" s="455">
        <v>3</v>
      </c>
      <c r="D7" s="456">
        <v>284.97874350495988</v>
      </c>
      <c r="E7" s="455">
        <v>0</v>
      </c>
      <c r="F7" s="456">
        <v>0</v>
      </c>
      <c r="G7" s="455">
        <v>0</v>
      </c>
      <c r="H7" s="456">
        <v>0</v>
      </c>
      <c r="I7" s="455">
        <v>0</v>
      </c>
      <c r="J7" s="456">
        <v>0</v>
      </c>
      <c r="K7" s="455">
        <v>1</v>
      </c>
      <c r="L7" s="456">
        <v>94.992914501653289</v>
      </c>
      <c r="M7" s="455">
        <v>0</v>
      </c>
      <c r="N7" s="456">
        <v>0</v>
      </c>
      <c r="O7" s="455">
        <v>0</v>
      </c>
      <c r="P7" s="456">
        <v>0</v>
      </c>
      <c r="Q7" s="455">
        <v>1</v>
      </c>
      <c r="R7" s="456">
        <v>94.992914501653289</v>
      </c>
      <c r="S7" s="455">
        <v>1</v>
      </c>
      <c r="T7" s="456">
        <v>94.992914501653289</v>
      </c>
      <c r="U7" s="455">
        <v>1</v>
      </c>
      <c r="V7" s="456">
        <v>94.992914501653289</v>
      </c>
    </row>
    <row r="8" spans="1:22" ht="15.75">
      <c r="A8" s="457" t="s">
        <v>156</v>
      </c>
      <c r="B8" s="454">
        <v>6140</v>
      </c>
      <c r="C8" s="455">
        <v>4</v>
      </c>
      <c r="D8" s="456">
        <v>262.01954397394138</v>
      </c>
      <c r="E8" s="455">
        <v>0</v>
      </c>
      <c r="F8" s="456">
        <v>0</v>
      </c>
      <c r="G8" s="455">
        <v>0</v>
      </c>
      <c r="H8" s="456">
        <v>0</v>
      </c>
      <c r="I8" s="455">
        <v>0</v>
      </c>
      <c r="J8" s="456">
        <v>0</v>
      </c>
      <c r="K8" s="455">
        <v>2</v>
      </c>
      <c r="L8" s="456">
        <v>131.00977198697069</v>
      </c>
      <c r="M8" s="455">
        <v>1</v>
      </c>
      <c r="N8" s="456">
        <v>65.504885993485345</v>
      </c>
      <c r="O8" s="455">
        <v>0</v>
      </c>
      <c r="P8" s="456">
        <v>0</v>
      </c>
      <c r="Q8" s="455">
        <v>1</v>
      </c>
      <c r="R8" s="456">
        <v>65.504885993485345</v>
      </c>
      <c r="S8" s="455">
        <v>0</v>
      </c>
      <c r="T8" s="456">
        <v>0</v>
      </c>
      <c r="U8" s="455">
        <v>0</v>
      </c>
      <c r="V8" s="456">
        <v>0</v>
      </c>
    </row>
    <row r="9" spans="1:22" ht="15.75">
      <c r="A9" s="457" t="s">
        <v>157</v>
      </c>
      <c r="B9" s="454">
        <v>6813</v>
      </c>
      <c r="C9" s="455">
        <v>6</v>
      </c>
      <c r="D9" s="456">
        <v>354.20519594892119</v>
      </c>
      <c r="E9" s="455">
        <v>0</v>
      </c>
      <c r="F9" s="456">
        <v>0</v>
      </c>
      <c r="G9" s="455">
        <v>0</v>
      </c>
      <c r="H9" s="456">
        <v>0</v>
      </c>
      <c r="I9" s="455">
        <v>0</v>
      </c>
      <c r="J9" s="456">
        <v>0</v>
      </c>
      <c r="K9" s="455">
        <v>0</v>
      </c>
      <c r="L9" s="456">
        <v>0</v>
      </c>
      <c r="M9" s="455">
        <v>2</v>
      </c>
      <c r="N9" s="456">
        <v>118.0683986496404</v>
      </c>
      <c r="O9" s="455">
        <v>0</v>
      </c>
      <c r="P9" s="456">
        <v>0</v>
      </c>
      <c r="Q9" s="455">
        <v>0</v>
      </c>
      <c r="R9" s="456">
        <v>0</v>
      </c>
      <c r="S9" s="455">
        <v>0</v>
      </c>
      <c r="T9" s="456">
        <v>0</v>
      </c>
      <c r="U9" s="455">
        <v>4</v>
      </c>
      <c r="V9" s="456">
        <v>236.1367972992808</v>
      </c>
    </row>
    <row r="10" spans="1:22" ht="15.75">
      <c r="A10" s="457" t="s">
        <v>158</v>
      </c>
      <c r="B10" s="454">
        <v>7086</v>
      </c>
      <c r="C10" s="455">
        <v>8</v>
      </c>
      <c r="D10" s="456">
        <v>454.07846457804123</v>
      </c>
      <c r="E10" s="455">
        <v>0</v>
      </c>
      <c r="F10" s="456">
        <v>0</v>
      </c>
      <c r="G10" s="455">
        <v>0</v>
      </c>
      <c r="H10" s="456">
        <v>0</v>
      </c>
      <c r="I10" s="455">
        <v>0</v>
      </c>
      <c r="J10" s="456">
        <v>0</v>
      </c>
      <c r="K10" s="455">
        <v>1</v>
      </c>
      <c r="L10" s="456">
        <v>56.759808072255154</v>
      </c>
      <c r="M10" s="455">
        <v>4</v>
      </c>
      <c r="N10" s="456">
        <v>227.03923228902062</v>
      </c>
      <c r="O10" s="455">
        <v>0</v>
      </c>
      <c r="P10" s="456">
        <v>0</v>
      </c>
      <c r="Q10" s="455">
        <v>0</v>
      </c>
      <c r="R10" s="456">
        <v>0</v>
      </c>
      <c r="S10" s="455">
        <v>0</v>
      </c>
      <c r="T10" s="456">
        <v>0</v>
      </c>
      <c r="U10" s="455">
        <v>3</v>
      </c>
      <c r="V10" s="456">
        <v>170.27942421676548</v>
      </c>
    </row>
    <row r="11" spans="1:22" ht="15.75">
      <c r="A11" s="457" t="s">
        <v>159</v>
      </c>
      <c r="B11" s="454">
        <v>5848</v>
      </c>
      <c r="C11" s="455">
        <v>4</v>
      </c>
      <c r="D11" s="456">
        <v>275.10259917920655</v>
      </c>
      <c r="E11" s="455">
        <v>1</v>
      </c>
      <c r="F11" s="456">
        <v>68.775649794801637</v>
      </c>
      <c r="G11" s="455">
        <v>1</v>
      </c>
      <c r="H11" s="456">
        <v>68.775649794801637</v>
      </c>
      <c r="I11" s="455">
        <v>0</v>
      </c>
      <c r="J11" s="456">
        <v>0</v>
      </c>
      <c r="K11" s="455">
        <v>1</v>
      </c>
      <c r="L11" s="456">
        <v>68.775649794801637</v>
      </c>
      <c r="M11" s="455">
        <v>1</v>
      </c>
      <c r="N11" s="456">
        <v>68.775649794801637</v>
      </c>
      <c r="O11" s="455">
        <v>0</v>
      </c>
      <c r="P11" s="456">
        <v>0</v>
      </c>
      <c r="Q11" s="455">
        <v>0</v>
      </c>
      <c r="R11" s="456">
        <v>0</v>
      </c>
      <c r="S11" s="455">
        <v>0</v>
      </c>
      <c r="T11" s="456">
        <v>0</v>
      </c>
      <c r="U11" s="455">
        <v>1</v>
      </c>
      <c r="V11" s="456">
        <v>68.775649794801637</v>
      </c>
    </row>
    <row r="12" spans="1:22" ht="15.75">
      <c r="A12" s="457" t="s">
        <v>160</v>
      </c>
      <c r="B12" s="454">
        <v>9799</v>
      </c>
      <c r="C12" s="455">
        <v>3</v>
      </c>
      <c r="D12" s="456">
        <v>123.13501377691603</v>
      </c>
      <c r="E12" s="455">
        <v>0</v>
      </c>
      <c r="F12" s="456">
        <v>0</v>
      </c>
      <c r="G12" s="455">
        <v>0</v>
      </c>
      <c r="H12" s="456">
        <v>0</v>
      </c>
      <c r="I12" s="455">
        <v>0</v>
      </c>
      <c r="J12" s="456">
        <v>0</v>
      </c>
      <c r="K12" s="455">
        <v>1</v>
      </c>
      <c r="L12" s="456">
        <v>41.045004592305339</v>
      </c>
      <c r="M12" s="455">
        <v>1</v>
      </c>
      <c r="N12" s="456">
        <v>41.045004592305339</v>
      </c>
      <c r="O12" s="455">
        <v>0</v>
      </c>
      <c r="P12" s="456">
        <v>0</v>
      </c>
      <c r="Q12" s="455">
        <v>0</v>
      </c>
      <c r="R12" s="456">
        <v>0</v>
      </c>
      <c r="S12" s="455">
        <v>0</v>
      </c>
      <c r="T12" s="456">
        <v>0</v>
      </c>
      <c r="U12" s="455">
        <v>1</v>
      </c>
      <c r="V12" s="456">
        <v>41.045004592305339</v>
      </c>
    </row>
    <row r="13" spans="1:22" ht="15.75">
      <c r="A13" s="457" t="s">
        <v>161</v>
      </c>
      <c r="B13" s="454">
        <v>7116</v>
      </c>
      <c r="C13" s="455">
        <v>3</v>
      </c>
      <c r="D13" s="456">
        <v>169.56155143338955</v>
      </c>
      <c r="E13" s="455">
        <v>0</v>
      </c>
      <c r="F13" s="456">
        <v>0</v>
      </c>
      <c r="G13" s="455">
        <v>0</v>
      </c>
      <c r="H13" s="456">
        <v>0</v>
      </c>
      <c r="I13" s="455">
        <v>0</v>
      </c>
      <c r="J13" s="456">
        <v>0</v>
      </c>
      <c r="K13" s="455">
        <v>1</v>
      </c>
      <c r="L13" s="456">
        <v>56.520517144463184</v>
      </c>
      <c r="M13" s="455">
        <v>1</v>
      </c>
      <c r="N13" s="456">
        <v>56.520517144463184</v>
      </c>
      <c r="O13" s="455">
        <v>0</v>
      </c>
      <c r="P13" s="456">
        <v>0</v>
      </c>
      <c r="Q13" s="455">
        <v>0</v>
      </c>
      <c r="R13" s="456">
        <v>0</v>
      </c>
      <c r="S13" s="455">
        <v>0</v>
      </c>
      <c r="T13" s="456">
        <v>0</v>
      </c>
      <c r="U13" s="455">
        <v>1</v>
      </c>
      <c r="V13" s="456">
        <v>56.520517144463184</v>
      </c>
    </row>
    <row r="14" spans="1:22" ht="15.75">
      <c r="A14" s="457" t="s">
        <v>162</v>
      </c>
      <c r="B14" s="454">
        <v>8351</v>
      </c>
      <c r="C14" s="455">
        <v>3</v>
      </c>
      <c r="D14" s="456">
        <v>144.48569033648664</v>
      </c>
      <c r="E14" s="455">
        <v>0</v>
      </c>
      <c r="F14" s="456">
        <v>0</v>
      </c>
      <c r="G14" s="455">
        <v>0</v>
      </c>
      <c r="H14" s="456">
        <v>0</v>
      </c>
      <c r="I14" s="455">
        <v>1</v>
      </c>
      <c r="J14" s="456">
        <v>48.161896778828883</v>
      </c>
      <c r="K14" s="455">
        <v>0</v>
      </c>
      <c r="L14" s="456">
        <v>0</v>
      </c>
      <c r="M14" s="455">
        <v>0</v>
      </c>
      <c r="N14" s="456">
        <v>0</v>
      </c>
      <c r="O14" s="455">
        <v>0</v>
      </c>
      <c r="P14" s="456">
        <v>0</v>
      </c>
      <c r="Q14" s="455">
        <v>0</v>
      </c>
      <c r="R14" s="456">
        <v>0</v>
      </c>
      <c r="S14" s="455">
        <v>0</v>
      </c>
      <c r="T14" s="456">
        <v>0</v>
      </c>
      <c r="U14" s="455">
        <v>2</v>
      </c>
      <c r="V14" s="456">
        <v>96.323793557657766</v>
      </c>
    </row>
    <row r="15" spans="1:22" ht="15.75">
      <c r="A15" s="457" t="s">
        <v>163</v>
      </c>
      <c r="B15" s="454">
        <v>5226</v>
      </c>
      <c r="C15" s="455">
        <v>2</v>
      </c>
      <c r="D15" s="456">
        <v>153.92269422120168</v>
      </c>
      <c r="E15" s="455">
        <v>0</v>
      </c>
      <c r="F15" s="456">
        <v>0</v>
      </c>
      <c r="G15" s="455">
        <v>0</v>
      </c>
      <c r="H15" s="456">
        <v>0</v>
      </c>
      <c r="I15" s="455">
        <v>0</v>
      </c>
      <c r="J15" s="456">
        <v>0</v>
      </c>
      <c r="K15" s="455">
        <v>0</v>
      </c>
      <c r="L15" s="456">
        <v>0</v>
      </c>
      <c r="M15" s="455">
        <v>0</v>
      </c>
      <c r="N15" s="456">
        <v>0</v>
      </c>
      <c r="O15" s="455">
        <v>1</v>
      </c>
      <c r="P15" s="456">
        <v>76.96134711060084</v>
      </c>
      <c r="Q15" s="455">
        <v>1</v>
      </c>
      <c r="R15" s="456">
        <v>76.96134711060084</v>
      </c>
      <c r="S15" s="455">
        <v>1</v>
      </c>
      <c r="T15" s="456">
        <v>76.96134711060084</v>
      </c>
      <c r="U15" s="455">
        <v>0</v>
      </c>
      <c r="V15" s="456">
        <v>0</v>
      </c>
    </row>
    <row r="16" spans="1:22" ht="21.75" customHeight="1">
      <c r="A16" s="458" t="s">
        <v>164</v>
      </c>
      <c r="B16" s="459">
        <f>SUM(B6:B15)</f>
        <v>79140</v>
      </c>
      <c r="C16" s="460">
        <v>43</v>
      </c>
      <c r="D16" s="461">
        <v>218.53171594642407</v>
      </c>
      <c r="E16" s="460">
        <v>1</v>
      </c>
      <c r="F16" s="461">
        <v>5.0821329289866064</v>
      </c>
      <c r="G16" s="460">
        <v>1</v>
      </c>
      <c r="H16" s="461">
        <v>5.0821329289866064</v>
      </c>
      <c r="I16" s="460">
        <v>1</v>
      </c>
      <c r="J16" s="461">
        <v>5.0821329289866064</v>
      </c>
      <c r="K16" s="460">
        <v>8</v>
      </c>
      <c r="L16" s="461">
        <v>40.657063431892851</v>
      </c>
      <c r="M16" s="460">
        <v>14</v>
      </c>
      <c r="N16" s="461">
        <v>71.149861005812497</v>
      </c>
      <c r="O16" s="460">
        <v>1</v>
      </c>
      <c r="P16" s="461">
        <v>5.0821329289866064</v>
      </c>
      <c r="Q16" s="460">
        <v>5</v>
      </c>
      <c r="R16" s="461">
        <v>25.410664644933032</v>
      </c>
      <c r="S16" s="460">
        <v>4</v>
      </c>
      <c r="T16" s="461">
        <v>20.328531715946426</v>
      </c>
      <c r="U16" s="462">
        <v>13</v>
      </c>
      <c r="V16" s="461">
        <v>66.067728076825873</v>
      </c>
    </row>
    <row r="17" spans="1:22" ht="21" customHeight="1">
      <c r="A17" s="463" t="s">
        <v>165</v>
      </c>
      <c r="B17" s="464">
        <v>36599</v>
      </c>
      <c r="C17" s="455">
        <v>15</v>
      </c>
      <c r="D17" s="456">
        <v>164.84056941446488</v>
      </c>
      <c r="E17" s="455">
        <v>0</v>
      </c>
      <c r="F17" s="456">
        <v>0</v>
      </c>
      <c r="G17" s="455">
        <v>0</v>
      </c>
      <c r="H17" s="456">
        <v>0</v>
      </c>
      <c r="I17" s="455">
        <v>0</v>
      </c>
      <c r="J17" s="456">
        <v>0</v>
      </c>
      <c r="K17" s="455">
        <v>2</v>
      </c>
      <c r="L17" s="456">
        <v>21.97874258859532</v>
      </c>
      <c r="M17" s="455">
        <v>3</v>
      </c>
      <c r="N17" s="456">
        <v>32.968113882892972</v>
      </c>
      <c r="O17" s="455">
        <v>2</v>
      </c>
      <c r="P17" s="456">
        <v>21.97874258859532</v>
      </c>
      <c r="Q17" s="455">
        <v>4</v>
      </c>
      <c r="R17" s="456">
        <v>43.957485177190641</v>
      </c>
      <c r="S17" s="455">
        <v>3</v>
      </c>
      <c r="T17" s="456">
        <v>32.968113882892972</v>
      </c>
      <c r="U17" s="455">
        <v>4</v>
      </c>
      <c r="V17" s="456">
        <v>43.957485177190641</v>
      </c>
    </row>
    <row r="18" spans="1:22" ht="32.25" customHeight="1" thickBot="1">
      <c r="A18" s="465" t="s">
        <v>180</v>
      </c>
      <c r="B18" s="466">
        <f>B16+B17</f>
        <v>115739</v>
      </c>
      <c r="C18" s="460">
        <v>58</v>
      </c>
      <c r="D18" s="461">
        <v>201.5534953645703</v>
      </c>
      <c r="E18" s="460">
        <v>1</v>
      </c>
      <c r="F18" s="461">
        <v>3.4750602649063844</v>
      </c>
      <c r="G18" s="460">
        <v>1</v>
      </c>
      <c r="H18" s="461">
        <v>3.4750602649063844</v>
      </c>
      <c r="I18" s="460">
        <v>1</v>
      </c>
      <c r="J18" s="461">
        <v>3.4750602649063844</v>
      </c>
      <c r="K18" s="460">
        <v>10</v>
      </c>
      <c r="L18" s="461">
        <v>34.750602649063843</v>
      </c>
      <c r="M18" s="460">
        <v>17</v>
      </c>
      <c r="N18" s="461">
        <v>59.076024503408533</v>
      </c>
      <c r="O18" s="460">
        <v>3</v>
      </c>
      <c r="P18" s="461">
        <v>10.425180794719152</v>
      </c>
      <c r="Q18" s="460">
        <v>9</v>
      </c>
      <c r="R18" s="461">
        <v>31.275542384157461</v>
      </c>
      <c r="S18" s="460">
        <v>7</v>
      </c>
      <c r="T18" s="461">
        <v>24.32542185434469</v>
      </c>
      <c r="U18" s="467">
        <v>17</v>
      </c>
      <c r="V18" s="461">
        <v>59.076024503408533</v>
      </c>
    </row>
    <row r="19" spans="1:22" ht="36" customHeight="1" thickBot="1">
      <c r="A19" s="468" t="s">
        <v>167</v>
      </c>
      <c r="B19" s="468"/>
      <c r="C19" s="469">
        <v>1</v>
      </c>
      <c r="D19" s="470"/>
      <c r="E19" s="471">
        <v>1.7241379310344827E-2</v>
      </c>
      <c r="F19" s="472"/>
      <c r="G19" s="473">
        <v>1</v>
      </c>
      <c r="H19" s="474" t="s">
        <v>181</v>
      </c>
      <c r="I19" s="475">
        <v>1.7241379310344827E-2</v>
      </c>
      <c r="J19" s="476"/>
      <c r="K19" s="475">
        <v>0.17241379310344829</v>
      </c>
      <c r="L19" s="476"/>
      <c r="M19" s="475">
        <v>0.29310344827586204</v>
      </c>
      <c r="N19" s="476"/>
      <c r="O19" s="475">
        <v>5.1724137931034482E-2</v>
      </c>
      <c r="P19" s="476"/>
      <c r="Q19" s="475">
        <v>0.15517241379310345</v>
      </c>
      <c r="R19" s="477"/>
      <c r="S19" s="473">
        <v>0.77777777777777779</v>
      </c>
      <c r="T19" s="478" t="s">
        <v>182</v>
      </c>
      <c r="U19" s="479">
        <v>0.29310344827586204</v>
      </c>
      <c r="V19" s="476"/>
    </row>
    <row r="20" spans="1:22" ht="25.5" customHeight="1">
      <c r="A20" s="480" t="s">
        <v>183</v>
      </c>
      <c r="B20" s="164">
        <v>116883</v>
      </c>
      <c r="C20" s="481">
        <v>33</v>
      </c>
      <c r="D20" s="482">
        <v>115.2</v>
      </c>
      <c r="E20" s="481">
        <v>4</v>
      </c>
      <c r="F20" s="483">
        <v>14</v>
      </c>
      <c r="G20" s="484">
        <v>3</v>
      </c>
      <c r="H20" s="482">
        <v>10.5</v>
      </c>
      <c r="I20" s="481"/>
      <c r="J20" s="482"/>
      <c r="K20" s="481">
        <v>5</v>
      </c>
      <c r="L20" s="482">
        <v>17.399999999999999</v>
      </c>
      <c r="M20" s="481">
        <v>9</v>
      </c>
      <c r="N20" s="482">
        <v>31.4</v>
      </c>
      <c r="O20" s="481"/>
      <c r="P20" s="482"/>
      <c r="Q20" s="481">
        <v>4</v>
      </c>
      <c r="R20" s="482">
        <v>14</v>
      </c>
      <c r="S20" s="485">
        <v>3</v>
      </c>
      <c r="T20" s="483">
        <v>10.5</v>
      </c>
      <c r="U20" s="481">
        <v>11</v>
      </c>
      <c r="V20" s="482">
        <v>38.4</v>
      </c>
    </row>
    <row r="21" spans="1:22" s="534" customFormat="1" ht="35.25" customHeight="1">
      <c r="A21" s="527" t="s">
        <v>184</v>
      </c>
      <c r="B21" s="527"/>
      <c r="C21" s="528">
        <v>25</v>
      </c>
      <c r="D21" s="529">
        <v>0.74959631392856152</v>
      </c>
      <c r="E21" s="528">
        <v>-3</v>
      </c>
      <c r="F21" s="529">
        <v>-0.75178140964954399</v>
      </c>
      <c r="G21" s="528">
        <v>-2</v>
      </c>
      <c r="H21" s="529">
        <v>-0.66904187953272531</v>
      </c>
      <c r="I21" s="528">
        <v>1</v>
      </c>
      <c r="J21" s="529"/>
      <c r="K21" s="528">
        <v>5</v>
      </c>
      <c r="L21" s="529">
        <v>0.99716107178527857</v>
      </c>
      <c r="M21" s="528">
        <v>8</v>
      </c>
      <c r="N21" s="529">
        <v>0.88140205424867957</v>
      </c>
      <c r="O21" s="528">
        <v>3</v>
      </c>
      <c r="P21" s="529"/>
      <c r="Q21" s="528">
        <v>5</v>
      </c>
      <c r="R21" s="530">
        <v>1.2339673131541042</v>
      </c>
      <c r="S21" s="531">
        <v>4</v>
      </c>
      <c r="T21" s="532">
        <v>1.3167068432709228</v>
      </c>
      <c r="U21" s="533">
        <v>6</v>
      </c>
      <c r="V21" s="529">
        <v>0.53843813810959729</v>
      </c>
    </row>
    <row r="22" spans="1:22" ht="15.75" customHeight="1">
      <c r="A22" s="486" t="s">
        <v>185</v>
      </c>
      <c r="B22" s="164">
        <v>116883</v>
      </c>
      <c r="C22" s="481">
        <v>61</v>
      </c>
      <c r="D22" s="482">
        <v>211.67834501167835</v>
      </c>
      <c r="E22" s="481">
        <v>11</v>
      </c>
      <c r="F22" s="483">
        <v>38.171504838171501</v>
      </c>
      <c r="G22" s="484">
        <v>4</v>
      </c>
      <c r="H22" s="482">
        <v>13.880547213880547</v>
      </c>
      <c r="I22" s="481">
        <v>3</v>
      </c>
      <c r="J22" s="482">
        <v>10.41041041041041</v>
      </c>
      <c r="K22" s="481">
        <v>4</v>
      </c>
      <c r="L22" s="482">
        <v>13.880547213880547</v>
      </c>
      <c r="M22" s="481">
        <v>21</v>
      </c>
      <c r="N22" s="482">
        <v>72.872872872872875</v>
      </c>
      <c r="O22" s="481">
        <v>1</v>
      </c>
      <c r="P22" s="482">
        <v>3.4701368034701368</v>
      </c>
      <c r="Q22" s="481">
        <v>10</v>
      </c>
      <c r="R22" s="487">
        <v>34.701368034701368</v>
      </c>
      <c r="S22" s="488">
        <v>4</v>
      </c>
      <c r="T22" s="487">
        <v>13.880547213880547</v>
      </c>
      <c r="U22" s="489">
        <v>11</v>
      </c>
      <c r="V22" s="482">
        <v>38.171504838171501</v>
      </c>
    </row>
    <row r="23" spans="1:22" ht="15.75" customHeight="1">
      <c r="A23" s="490" t="s">
        <v>186</v>
      </c>
      <c r="B23" s="491">
        <v>117482</v>
      </c>
      <c r="C23" s="492">
        <v>57</v>
      </c>
      <c r="D23" s="493">
        <v>196.78929538142015</v>
      </c>
      <c r="E23" s="492">
        <v>6</v>
      </c>
      <c r="F23" s="493">
        <v>20.714662671728433</v>
      </c>
      <c r="G23" s="494">
        <v>5</v>
      </c>
      <c r="H23" s="493">
        <v>17.262218893107029</v>
      </c>
      <c r="I23" s="492">
        <v>0</v>
      </c>
      <c r="J23" s="493">
        <v>0</v>
      </c>
      <c r="K23" s="492">
        <v>7</v>
      </c>
      <c r="L23" s="493">
        <v>24.167106450349841</v>
      </c>
      <c r="M23" s="492">
        <v>19</v>
      </c>
      <c r="N23" s="493">
        <v>65.596431793806701</v>
      </c>
      <c r="O23" s="492">
        <v>1</v>
      </c>
      <c r="P23" s="493">
        <v>3.4524437786214057</v>
      </c>
      <c r="Q23" s="492">
        <v>11</v>
      </c>
      <c r="R23" s="495">
        <v>37.976881564835466</v>
      </c>
      <c r="S23" s="496">
        <v>8</v>
      </c>
      <c r="T23" s="495">
        <v>27.619550228971246</v>
      </c>
      <c r="U23" s="497">
        <v>13</v>
      </c>
      <c r="V23" s="493">
        <v>44.881769122078282</v>
      </c>
    </row>
    <row r="24" spans="1:22" ht="15.75" customHeight="1">
      <c r="A24" s="490" t="s">
        <v>187</v>
      </c>
      <c r="B24" s="498">
        <v>118748</v>
      </c>
      <c r="C24" s="499">
        <v>66</v>
      </c>
      <c r="D24" s="493">
        <v>223.54229123858931</v>
      </c>
      <c r="E24" s="499">
        <v>9</v>
      </c>
      <c r="F24" s="500">
        <v>30.483039714353083</v>
      </c>
      <c r="G24" s="501">
        <v>5</v>
      </c>
      <c r="H24" s="502">
        <v>16.935022063529491</v>
      </c>
      <c r="I24" s="499">
        <v>1</v>
      </c>
      <c r="J24" s="493">
        <v>3.3870044127058985</v>
      </c>
      <c r="K24" s="499">
        <v>9</v>
      </c>
      <c r="L24" s="493">
        <v>30.483039714353083</v>
      </c>
      <c r="M24" s="499">
        <v>21</v>
      </c>
      <c r="N24" s="493">
        <v>71.12709266682387</v>
      </c>
      <c r="O24" s="499">
        <v>1</v>
      </c>
      <c r="P24" s="493">
        <v>3.3870044127058985</v>
      </c>
      <c r="Q24" s="499">
        <v>14</v>
      </c>
      <c r="R24" s="495">
        <v>47.418061777882578</v>
      </c>
      <c r="S24" s="501">
        <v>7</v>
      </c>
      <c r="T24" s="495">
        <v>23.709030888941289</v>
      </c>
      <c r="U24" s="503">
        <v>11</v>
      </c>
      <c r="V24" s="493">
        <v>37.257048539764881</v>
      </c>
    </row>
    <row r="25" spans="1:22">
      <c r="A25" s="448"/>
      <c r="B25" s="448"/>
      <c r="C25" s="448"/>
      <c r="D25" s="448"/>
      <c r="E25" s="448"/>
      <c r="F25" s="448"/>
      <c r="G25" s="448"/>
      <c r="H25" s="448"/>
      <c r="I25" s="448"/>
      <c r="J25" s="448"/>
      <c r="K25" s="448"/>
      <c r="L25" s="448"/>
      <c r="M25" s="448"/>
      <c r="N25" s="448"/>
      <c r="O25" s="448"/>
      <c r="P25" s="448"/>
      <c r="Q25" s="448"/>
      <c r="R25" s="448"/>
      <c r="S25" s="448"/>
      <c r="T25" s="448"/>
      <c r="U25" s="448"/>
      <c r="V25" s="448"/>
    </row>
  </sheetData>
  <mergeCells count="34">
    <mergeCell ref="A19:B19"/>
    <mergeCell ref="A21:B21"/>
    <mergeCell ref="P4:P5"/>
    <mergeCell ref="Q4:Q5"/>
    <mergeCell ref="R4:R5"/>
    <mergeCell ref="S4:T4"/>
    <mergeCell ref="U4:U5"/>
    <mergeCell ref="V4:V5"/>
    <mergeCell ref="J4:J5"/>
    <mergeCell ref="K4:K5"/>
    <mergeCell ref="L4:L5"/>
    <mergeCell ref="M4:M5"/>
    <mergeCell ref="N4:N5"/>
    <mergeCell ref="O4:O5"/>
    <mergeCell ref="O3:P3"/>
    <mergeCell ref="Q3:T3"/>
    <mergeCell ref="U3:V3"/>
    <mergeCell ref="C4:C5"/>
    <mergeCell ref="D4:D5"/>
    <mergeCell ref="E4:E5"/>
    <mergeCell ref="F4:F5"/>
    <mergeCell ref="G4:G5"/>
    <mergeCell ref="H4:H5"/>
    <mergeCell ref="I4:I5"/>
    <mergeCell ref="A1:V1"/>
    <mergeCell ref="A2:U2"/>
    <mergeCell ref="A3:A5"/>
    <mergeCell ref="B3:B5"/>
    <mergeCell ref="C3:D3"/>
    <mergeCell ref="E3:F3"/>
    <mergeCell ref="G3:H3"/>
    <mergeCell ref="I3:J3"/>
    <mergeCell ref="K3:L3"/>
    <mergeCell ref="M3:N3"/>
  </mergeCells>
  <dataValidations count="1">
    <dataValidation operator="equal" allowBlank="1" showErrorMessage="1" sqref="B6:B15 B17">
      <formula1>0</formula1>
      <formula2>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</vt:i4>
      </vt:variant>
    </vt:vector>
  </HeadingPairs>
  <TitlesOfParts>
    <vt:vector size="8" baseType="lpstr">
      <vt:lpstr>Демография за 1 квартал 2020</vt:lpstr>
      <vt:lpstr>по класс бол.</vt:lpstr>
      <vt:lpstr>по класс бол.-2</vt:lpstr>
      <vt:lpstr>по класс бол. трудосп</vt:lpstr>
      <vt:lpstr>по класс. бол.трудосп.-2</vt:lpstr>
      <vt:lpstr>от внешних пичин</vt:lpstr>
      <vt:lpstr>от внешн причин-трудоспос возр</vt:lpstr>
      <vt:lpstr>'Демография за 1 квартал 2020'!Область_печати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Kindikova</dc:creator>
  <cp:lastModifiedBy>Kindikova</cp:lastModifiedBy>
  <dcterms:created xsi:type="dcterms:W3CDTF">2020-04-20T02:02:55Z</dcterms:created>
  <dcterms:modified xsi:type="dcterms:W3CDTF">2020-04-20T03:50:10Z</dcterms:modified>
</cp:coreProperties>
</file>